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vlahovic\Desktop\"/>
    </mc:Choice>
  </mc:AlternateContent>
  <xr:revisionPtr revIDLastSave="0" documentId="13_ncr:1_{DE783660-211A-49E6-9F51-A91682D00D6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List1" sheetId="65" state="hidden" r:id="rId1"/>
    <sheet name="10-2025" sheetId="115" r:id="rId2"/>
    <sheet name="09-2025" sheetId="114" r:id="rId3"/>
    <sheet name="08-2025" sheetId="113" r:id="rId4"/>
    <sheet name="07-2025" sheetId="112" r:id="rId5"/>
    <sheet name="06-2025" sheetId="111" r:id="rId6"/>
  </sheets>
  <definedNames>
    <definedName name="_xlnm._FilterDatabase" localSheetId="0" hidden="1">List1!$A$3:$N$28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15" l="1"/>
  <c r="E31" i="115"/>
  <c r="E30" i="115"/>
  <c r="E29" i="115"/>
  <c r="E26" i="115"/>
  <c r="E25" i="115"/>
  <c r="E24" i="115"/>
  <c r="E21" i="115"/>
  <c r="E20" i="115"/>
  <c r="E16" i="115"/>
  <c r="E8" i="115"/>
  <c r="H9" i="65" l="1"/>
  <c r="H8" i="65"/>
  <c r="H6" i="65" l="1"/>
  <c r="M21" i="65" l="1"/>
  <c r="M4" i="65"/>
  <c r="M5" i="65"/>
  <c r="M6" i="65"/>
  <c r="M7" i="65"/>
  <c r="M8" i="65"/>
  <c r="M9" i="65"/>
  <c r="M26" i="65" l="1"/>
  <c r="M27" i="65"/>
  <c r="H5" i="65" l="1"/>
  <c r="L23" i="65"/>
  <c r="O27" i="65"/>
  <c r="O26" i="65"/>
  <c r="O25" i="65"/>
  <c r="O24" i="65"/>
  <c r="O23" i="65"/>
  <c r="G45" i="65"/>
  <c r="F5" i="65"/>
  <c r="I4" i="65"/>
  <c r="G44" i="65"/>
  <c r="T28" i="65"/>
  <c r="T25" i="65"/>
  <c r="T26" i="65"/>
  <c r="H7" i="65" s="1"/>
  <c r="F15" i="65"/>
  <c r="F16" i="65"/>
  <c r="F17" i="65"/>
  <c r="F18" i="65"/>
  <c r="F19" i="65"/>
  <c r="F20" i="65"/>
  <c r="F21" i="65"/>
  <c r="K5" i="65"/>
  <c r="E17" i="65"/>
  <c r="E18" i="65"/>
  <c r="K18" i="65" s="1"/>
  <c r="E19" i="65"/>
  <c r="K19" i="65" s="1"/>
  <c r="E20" i="65"/>
  <c r="K20" i="65" s="1"/>
  <c r="G61" i="65"/>
  <c r="I61" i="65"/>
  <c r="I60" i="65"/>
  <c r="I59" i="65"/>
  <c r="I58" i="65"/>
  <c r="G57" i="65"/>
  <c r="I57" i="65"/>
  <c r="I56" i="65"/>
  <c r="G56" i="65"/>
  <c r="G55" i="65"/>
  <c r="I55" i="65"/>
  <c r="I54" i="65"/>
  <c r="G54" i="65"/>
  <c r="G53" i="65"/>
  <c r="I53" i="65"/>
  <c r="I52" i="65"/>
  <c r="G52" i="65"/>
  <c r="G51" i="65"/>
  <c r="I51" i="65"/>
  <c r="I50" i="65"/>
  <c r="G50" i="65"/>
  <c r="G49" i="65"/>
  <c r="I49" i="65"/>
  <c r="I48" i="65"/>
  <c r="G48" i="65"/>
  <c r="G47" i="65"/>
  <c r="I47" i="65"/>
  <c r="I46" i="65"/>
  <c r="G46" i="65"/>
  <c r="I45" i="65"/>
  <c r="I44" i="65"/>
  <c r="K8" i="65"/>
  <c r="G7" i="65"/>
  <c r="L24" i="65"/>
  <c r="L25" i="65"/>
  <c r="L26" i="65"/>
  <c r="L27" i="65"/>
  <c r="K6" i="65"/>
  <c r="K7" i="65"/>
  <c r="K9" i="65"/>
  <c r="K14" i="65"/>
  <c r="K11" i="65"/>
  <c r="K10" i="65"/>
  <c r="K12" i="65"/>
  <c r="K13" i="65"/>
  <c r="K23" i="65" l="1"/>
  <c r="G17" i="65"/>
  <c r="I21" i="65"/>
  <c r="K17" i="65"/>
  <c r="H17" i="65"/>
  <c r="M17" i="65" s="1"/>
  <c r="H20" i="65"/>
  <c r="M20" i="65" s="1"/>
  <c r="H14" i="65"/>
  <c r="M14" i="65" s="1"/>
  <c r="H11" i="65"/>
  <c r="I9" i="65"/>
  <c r="K15" i="65"/>
  <c r="K25" i="65" s="1"/>
  <c r="K16" i="65"/>
  <c r="K24" i="65" s="1"/>
  <c r="K21" i="65"/>
  <c r="K27" i="65" s="1"/>
  <c r="I5" i="65"/>
  <c r="I7" i="65"/>
  <c r="K26" i="65"/>
  <c r="I11" i="65" l="1"/>
  <c r="M11" i="65"/>
  <c r="M23" i="65" s="1"/>
  <c r="I17" i="65"/>
  <c r="H13" i="65"/>
  <c r="M13" i="65" s="1"/>
  <c r="H10" i="65"/>
  <c r="M10" i="65" s="1"/>
  <c r="H18" i="65"/>
  <c r="H16" i="65"/>
  <c r="M16" i="65" s="1"/>
  <c r="H15" i="65"/>
  <c r="M15" i="65" s="1"/>
  <c r="H19" i="65"/>
  <c r="M19" i="65" s="1"/>
  <c r="H12" i="65"/>
  <c r="M12" i="65" s="1"/>
  <c r="I8" i="65"/>
  <c r="I6" i="65"/>
  <c r="I20" i="65"/>
  <c r="I14" i="65"/>
  <c r="M25" i="65" l="1"/>
  <c r="M24" i="65"/>
  <c r="I18" i="65"/>
  <c r="M18" i="65"/>
  <c r="I13" i="65"/>
  <c r="I10" i="65"/>
  <c r="I15" i="65"/>
  <c r="I19" i="65"/>
  <c r="I16" i="65"/>
  <c r="I12" i="65"/>
</calcChain>
</file>

<file path=xl/sharedStrings.xml><?xml version="1.0" encoding="utf-8"?>
<sst xmlns="http://schemas.openxmlformats.org/spreadsheetml/2006/main" count="433" uniqueCount="104">
  <si>
    <t>Središnji državni ured za središnju javnu nabavu</t>
  </si>
  <si>
    <t>Grupa 1. Plinsko ulje obojano plavom bojom - dostava na lokacije na području Republike Hrvatske</t>
  </si>
  <si>
    <t>1.</t>
  </si>
  <si>
    <t>Grupa 2. Loživo ulje LU S-I - dostava na lokacije na području Republike Hrvatske</t>
  </si>
  <si>
    <t>2.</t>
  </si>
  <si>
    <t>3.</t>
  </si>
  <si>
    <t>Grupa 8. Opskrba gorivom na benzinskim postajama na području gradova Vinkovci, Đakovo, Slavonski Brod, Šibenik i Kaštela</t>
  </si>
  <si>
    <t>Grupa 9. Opskrba gorivom na benzinskim postajama na ostalom području Republike Hrvatske (području koje nije pokriveno grupama 7. i 8.)</t>
  </si>
  <si>
    <t>Grupa 10. Opskrba plinskim uljem obojanim plavom bojom na benzinskim postajama na području Republike Hrvatske</t>
  </si>
  <si>
    <t>GRUPA</t>
  </si>
  <si>
    <r>
      <rPr>
        <i/>
        <sz val="11"/>
        <rFont val="Calibri"/>
        <family val="2"/>
        <charset val="238"/>
        <scheme val="minor"/>
      </rPr>
      <t>A</t>
    </r>
  </si>
  <si>
    <r>
      <rPr>
        <i/>
        <sz val="11"/>
        <rFont val="Calibri"/>
        <family val="2"/>
        <charset val="238"/>
        <scheme val="minor"/>
      </rPr>
      <t>B</t>
    </r>
  </si>
  <si>
    <r>
      <rPr>
        <i/>
        <sz val="11"/>
        <rFont val="Calibri"/>
        <family val="2"/>
        <charset val="238"/>
        <scheme val="minor"/>
      </rPr>
      <t>C</t>
    </r>
  </si>
  <si>
    <r>
      <rPr>
        <i/>
        <sz val="11"/>
        <rFont val="Calibri"/>
        <family val="2"/>
        <charset val="238"/>
        <scheme val="minor"/>
      </rPr>
      <t>G</t>
    </r>
  </si>
  <si>
    <r>
      <rPr>
        <i/>
        <sz val="11"/>
        <rFont val="Calibri"/>
        <family val="2"/>
        <charset val="238"/>
        <scheme val="minor"/>
      </rPr>
      <t>H = F + G</t>
    </r>
  </si>
  <si>
    <r>
      <rPr>
        <sz val="11"/>
        <rFont val="Calibri"/>
        <family val="2"/>
        <charset val="238"/>
        <scheme val="minor"/>
      </rPr>
      <t>1</t>
    </r>
  </si>
  <si>
    <r>
      <rPr>
        <sz val="11"/>
        <rFont val="Calibri"/>
        <family val="2"/>
        <charset val="238"/>
        <scheme val="minor"/>
      </rPr>
      <t>Loživo ulje LU S-I</t>
    </r>
  </si>
  <si>
    <r>
      <rPr>
        <sz val="11"/>
        <rFont val="Calibri"/>
        <family val="2"/>
        <charset val="238"/>
        <scheme val="minor"/>
      </rPr>
      <t>kg</t>
    </r>
  </si>
  <si>
    <r>
      <rPr>
        <sz val="11"/>
        <rFont val="Calibri"/>
        <family val="2"/>
        <charset val="238"/>
        <scheme val="minor"/>
      </rPr>
      <t>Plinsko ulje LU EL</t>
    </r>
  </si>
  <si>
    <r>
      <rPr>
        <sz val="11"/>
        <rFont val="Calibri"/>
        <family val="2"/>
        <charset val="238"/>
        <scheme val="minor"/>
      </rPr>
      <t>lit</t>
    </r>
  </si>
  <si>
    <r>
      <rPr>
        <sz val="11"/>
        <rFont val="Calibri"/>
        <family val="2"/>
        <charset val="238"/>
        <scheme val="minor"/>
      </rPr>
      <t>Motorni benzin Eurosuper BS 95</t>
    </r>
  </si>
  <si>
    <r>
      <rPr>
        <sz val="11"/>
        <rFont val="Calibri"/>
        <family val="2"/>
        <charset val="238"/>
        <scheme val="minor"/>
      </rPr>
      <t>2</t>
    </r>
  </si>
  <si>
    <r>
      <rPr>
        <sz val="11"/>
        <rFont val="Calibri"/>
        <family val="2"/>
        <charset val="238"/>
        <scheme val="minor"/>
      </rPr>
      <t>Dizelsko gorivo Eurodizel BS</t>
    </r>
  </si>
  <si>
    <r>
      <rPr>
        <sz val="11"/>
        <rFont val="Calibri"/>
        <family val="2"/>
        <charset val="238"/>
        <scheme val="minor"/>
      </rPr>
      <t>Red . br.</t>
    </r>
  </si>
  <si>
    <r>
      <rPr>
        <sz val="11"/>
        <rFont val="Calibri"/>
        <family val="2"/>
        <charset val="238"/>
        <scheme val="minor"/>
      </rPr>
      <t>Predmet nabave</t>
    </r>
  </si>
  <si>
    <r>
      <rPr>
        <sz val="11"/>
        <rFont val="Calibri"/>
        <family val="2"/>
        <charset val="238"/>
        <scheme val="minor"/>
      </rPr>
      <t>Jed. mjere</t>
    </r>
  </si>
  <si>
    <r>
      <rPr>
        <sz val="11"/>
        <rFont val="Calibri"/>
        <family val="2"/>
        <charset val="238"/>
        <scheme val="minor"/>
      </rPr>
      <t>Iznos premije (P) kn/lit</t>
    </r>
  </si>
  <si>
    <r>
      <rPr>
        <sz val="11"/>
        <rFont val="Calibri"/>
        <family val="2"/>
        <charset val="238"/>
        <scheme val="minor"/>
      </rPr>
      <t>Osnovna jedinična cijena (bez PDV-a) kn/lit</t>
    </r>
  </si>
  <si>
    <r>
      <rPr>
        <sz val="11"/>
        <rFont val="Calibri"/>
        <family val="2"/>
        <charset val="238"/>
        <scheme val="minor"/>
      </rPr>
      <t>Trošarina (bez PDV-a) kn/lit</t>
    </r>
  </si>
  <si>
    <r>
      <rPr>
        <sz val="11"/>
        <rFont val="Calibri"/>
        <family val="2"/>
        <charset val="238"/>
        <scheme val="minor"/>
      </rPr>
      <t>Ukupna jedinična cijena (bez PDV-a) kn/lit</t>
    </r>
  </si>
  <si>
    <r>
      <rPr>
        <sz val="11"/>
        <rFont val="Calibri"/>
        <family val="2"/>
        <charset val="238"/>
        <scheme val="minor"/>
      </rPr>
      <t>Plinsko ulje obojano plavom bojom</t>
    </r>
  </si>
  <si>
    <r>
      <rPr>
        <sz val="11"/>
        <rFont val="Calibri"/>
        <family val="2"/>
        <charset val="238"/>
        <scheme val="minor"/>
      </rPr>
      <t>Motorni benzin Eurosuper BS 100</t>
    </r>
  </si>
  <si>
    <r>
      <rPr>
        <sz val="11"/>
        <rFont val="Calibri"/>
        <family val="2"/>
        <charset val="238"/>
        <scheme val="minor"/>
      </rPr>
      <t>3</t>
    </r>
  </si>
  <si>
    <t>Motorni benzin Eurosuper BS 95</t>
  </si>
  <si>
    <t>D</t>
  </si>
  <si>
    <t>E</t>
  </si>
  <si>
    <t>F = D + E</t>
  </si>
  <si>
    <t>Jedinična cijena</t>
  </si>
  <si>
    <t>Osnovna jedinična cijena (bez PDV-a) kn/lit</t>
  </si>
  <si>
    <t>CIJENA KOJU ŠALJU DOBAVLJAČI</t>
  </si>
  <si>
    <t>JEDINIČNA CIJENA</t>
  </si>
  <si>
    <t>PETROL</t>
  </si>
  <si>
    <t>Dizelsko gorivo Eurodizel BS</t>
  </si>
  <si>
    <t>Motorni benzin Eurosuper BS 100</t>
  </si>
  <si>
    <t>Plinsko ulje obojano plavom bojom</t>
  </si>
  <si>
    <t>Grupa 1. - Plinsko ulje obojano plavom bojom – dostava na lokacije na području Republike Hrvatske</t>
  </si>
  <si>
    <t>Grupa 2. - Loživo ulje LU S-I – dostava na lokacije na području Republike Hrvatske</t>
  </si>
  <si>
    <t>Grupa 4. - Plinsko ulje LU EL – dostava na lokacije na području Jadranske Hrvatske</t>
  </si>
  <si>
    <t xml:space="preserve">Grupa 8. - Opskrba gorivom na benzinskim postajama na području gradova Vinkovci, Đakovo, Slavonski Brod, Šibenik i Kaštela </t>
  </si>
  <si>
    <t>Grupa 9. - Opskrba gorivom na benzinskim postajama na ostalom području Republike Hrvatske (području koje nije pokriveno grupama 7. i 8.)</t>
  </si>
  <si>
    <t>MAX PREMIJA</t>
  </si>
  <si>
    <t>MAX TROŠARINA</t>
  </si>
  <si>
    <t>EUR/l</t>
  </si>
  <si>
    <t>Tečaj</t>
  </si>
  <si>
    <t>HRK/EUR</t>
  </si>
  <si>
    <t>EUR/1000 l</t>
  </si>
  <si>
    <t>Loživo ulje LU S-I</t>
  </si>
  <si>
    <t>Trošarina (bez PDV-a) €/lit</t>
  </si>
  <si>
    <t>Iznos premije (P) €/lit</t>
  </si>
  <si>
    <t>Osnovna jedinična cijena (bez PDV-a) €/lit</t>
  </si>
  <si>
    <t>Ukupna jedinična cijena (bez PDV-a) €/lit</t>
  </si>
  <si>
    <t>Plinsko ulje obojano plavom bojom (€/lit, bez PDV-a)</t>
  </si>
  <si>
    <t>Plinsko ulje LU EL (€/lit, bez PDV-a)</t>
  </si>
  <si>
    <t>Motorni benzin Eurosuper BS 95 (€/lit, bez PDV-a)</t>
  </si>
  <si>
    <t>Dizelsko gorivo Eurodizel BS (€/lit, bez PDV-a)</t>
  </si>
  <si>
    <t>Motorni benzin Eurosuper BS 100 (€/lit, bez PDV-a)</t>
  </si>
  <si>
    <t>U uredbi o trošarinama naziva se TEŠKO LOŽIVO ULJE - MAZUT</t>
  </si>
  <si>
    <t>INA</t>
  </si>
  <si>
    <t>Grupa 4. Benzinsko i dizelsko gorivo - dostava na lokacije na području Republike Hrvatske</t>
  </si>
  <si>
    <t>Grupa 3. Plinsko ulje LU EL - dostava na lokacije na području Republike Hrvatske</t>
  </si>
  <si>
    <t>Grupa 7. Opskrba plinskim uljem obojanim plavom bojom na benzinskim postajama na području Republike Hrvatske</t>
  </si>
  <si>
    <t>Motorni benzin Eurosuper BS 100  (€/lit, bez PDV-a)</t>
  </si>
  <si>
    <t>Plinsko ulje obojano plavom bojom  (€/lit, bez PDV-a)</t>
  </si>
  <si>
    <t>Grupa 3. - Plinsko ulje LU EL – dostava na lokacije na području Republike Hrvatske</t>
  </si>
  <si>
    <t>Grupa 4. - Benzinsko i dizelsko gorivo - dostava na lokacije na području Republike Hrvatske</t>
  </si>
  <si>
    <t>Grupa 5. - Opskrba gorivom na benzinskim postajama na području Grada Zagreba, gradova Osijek, Varaždin, Zadar, Rijeka, Vinkovci, Đakovo, Slavonski Brod i Šibenik</t>
  </si>
  <si>
    <t>Grupa 6. - Opskrba gorivom na benzinskim postajama na području cijele Republike Hrvatske (osim gradova Zagreb, Osijek, Varaždin, Zadar, Rijeka, Vinkovci, Đakovo, Slavonski Brod i Šibenik)</t>
  </si>
  <si>
    <t>Grupa 7. - Opskrba plinskim uljem obojanim plavom bojom na benzinskim postajama na području Republike Hrvatske</t>
  </si>
  <si>
    <t>Lipanj 2025. godine</t>
  </si>
  <si>
    <t>17.06.-23.06.</t>
  </si>
  <si>
    <t>24.06.-30.06.</t>
  </si>
  <si>
    <t>Gorivo evidencijski broj 03/2025</t>
  </si>
  <si>
    <t>Srpanj 2025. godine</t>
  </si>
  <si>
    <t>01.07.-07.07.</t>
  </si>
  <si>
    <t>08.07.-14.07.</t>
  </si>
  <si>
    <t>15.07.-21.07.</t>
  </si>
  <si>
    <t>22.07.-28.07.</t>
  </si>
  <si>
    <t>29.07.-04.08.</t>
  </si>
  <si>
    <t>Kolovoz 2025. godine</t>
  </si>
  <si>
    <t>05.08.-11.08.</t>
  </si>
  <si>
    <t>12.08.-18.08.</t>
  </si>
  <si>
    <t>19.08.-25.08.</t>
  </si>
  <si>
    <t>26.08.-01.09.</t>
  </si>
  <si>
    <t>02.09.-08.09.</t>
  </si>
  <si>
    <t>09.09.-15.09.</t>
  </si>
  <si>
    <t>16.09.-22.09.</t>
  </si>
  <si>
    <t>23.09.-29.09.</t>
  </si>
  <si>
    <t>Rujan 2025. godine</t>
  </si>
  <si>
    <t>Listopad 2025. godine</t>
  </si>
  <si>
    <t>30.09.-06.10.</t>
  </si>
  <si>
    <t>07.10.-13.10.</t>
  </si>
  <si>
    <t>14.10.-20.10.</t>
  </si>
  <si>
    <t>21.10.-27.10.</t>
  </si>
  <si>
    <t>28.10.-03.11.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</si>
</sst>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\ _€_-;\-* #,##0.00\ _€_-;_-* &quot;-&quot;??\ _€_-;_-@_-"/>
    <numFmt numFmtId="166" formatCode="0.0000"/>
    <numFmt numFmtId="167" formatCode="#,##0.0000"/>
    <numFmt numFmtId="168" formatCode="0.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3" borderId="0" xfId="0" applyNumberFormat="1" applyFill="1"/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7" fontId="0" fillId="0" borderId="3" xfId="0" applyNumberFormat="1" applyBorder="1" applyAlignment="1">
      <alignment horizontal="center" vertical="center"/>
    </xf>
    <xf numFmtId="166" fontId="0" fillId="3" borderId="3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168" fontId="0" fillId="3" borderId="0" xfId="0" applyNumberFormat="1" applyFill="1"/>
    <xf numFmtId="168" fontId="0" fillId="6" borderId="0" xfId="0" applyNumberFormat="1" applyFill="1"/>
    <xf numFmtId="0" fontId="0" fillId="6" borderId="0" xfId="0" applyFill="1"/>
    <xf numFmtId="166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167" fontId="0" fillId="0" borderId="0" xfId="0" applyNumberFormat="1" applyAlignment="1">
      <alignment wrapText="1"/>
    </xf>
    <xf numFmtId="167" fontId="0" fillId="0" borderId="0" xfId="0" applyNumberFormat="1"/>
    <xf numFmtId="167" fontId="0" fillId="3" borderId="0" xfId="0" applyNumberFormat="1" applyFill="1"/>
    <xf numFmtId="0" fontId="3" fillId="0" borderId="2" xfId="0" applyFont="1" applyBorder="1" applyAlignment="1">
      <alignment horizontal="center" vertical="center" wrapText="1"/>
    </xf>
    <xf numFmtId="167" fontId="0" fillId="5" borderId="0" xfId="0" applyNumberFormat="1" applyFill="1"/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Zarez 2" xfId="1" xr:uid="{DC7C9092-0B4B-46A1-B960-22D90067C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55777" name="Object 1" hidden="1">
              <a:extLst>
                <a:ext uri="{63B3BB69-23CF-44E3-9099-C40C66FF867C}">
                  <a14:compatExt spid="_x0000_s1355777"/>
                </a:ext>
                <a:ext uri="{FF2B5EF4-FFF2-40B4-BE49-F238E27FC236}">
                  <a16:creationId xmlns:a16="http://schemas.microsoft.com/office/drawing/2014/main" id="{00000000-0008-0000-0100-000001B0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51681" name="Object 1" hidden="1">
              <a:extLst>
                <a:ext uri="{63B3BB69-23CF-44E3-9099-C40C66FF867C}">
                  <a14:compatExt spid="_x0000_s1351681"/>
                </a:ext>
                <a:ext uri="{FF2B5EF4-FFF2-40B4-BE49-F238E27FC236}">
                  <a16:creationId xmlns:a16="http://schemas.microsoft.com/office/drawing/2014/main" id="{00000000-0008-0000-0200-000001A0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48609" name="Object 1" hidden="1">
              <a:extLst>
                <a:ext uri="{63B3BB69-23CF-44E3-9099-C40C66FF867C}">
                  <a14:compatExt spid="_x0000_s1348609"/>
                </a:ext>
                <a:ext uri="{FF2B5EF4-FFF2-40B4-BE49-F238E27FC236}">
                  <a16:creationId xmlns:a16="http://schemas.microsoft.com/office/drawing/2014/main" id="{00000000-0008-0000-0300-00000194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46561" name="Object 1" hidden="1">
              <a:extLst>
                <a:ext uri="{63B3BB69-23CF-44E3-9099-C40C66FF867C}">
                  <a14:compatExt spid="_x0000_s1346561"/>
                </a:ext>
                <a:ext uri="{FF2B5EF4-FFF2-40B4-BE49-F238E27FC236}">
                  <a16:creationId xmlns:a16="http://schemas.microsoft.com/office/drawing/2014/main" id="{00000000-0008-0000-0400-0000018C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44513" name="Object 1" hidden="1">
              <a:extLst>
                <a:ext uri="{63B3BB69-23CF-44E3-9099-C40C66FF867C}">
                  <a14:compatExt spid="_x0000_s1344513"/>
                </a:ext>
                <a:ext uri="{FF2B5EF4-FFF2-40B4-BE49-F238E27FC236}">
                  <a16:creationId xmlns:a16="http://schemas.microsoft.com/office/drawing/2014/main" id="{00000000-0008-0000-0500-00000184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w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4460-F1F2-4F13-B33D-058BA889140B}">
  <dimension ref="A1:W63"/>
  <sheetViews>
    <sheetView topLeftCell="H1" zoomScaleNormal="100" workbookViewId="0">
      <selection activeCell="L22" sqref="L22"/>
    </sheetView>
  </sheetViews>
  <sheetFormatPr defaultRowHeight="14.4" x14ac:dyDescent="0.3"/>
  <cols>
    <col min="2" max="2" width="8.6640625" hidden="1" customWidth="1"/>
    <col min="3" max="3" width="34.44140625" bestFit="1" customWidth="1"/>
    <col min="4" max="5" width="14.6640625" customWidth="1"/>
    <col min="6" max="6" width="14.6640625" hidden="1" customWidth="1"/>
    <col min="7" max="9" width="14.6640625" customWidth="1"/>
    <col min="10" max="10" width="34.44140625" bestFit="1" customWidth="1"/>
    <col min="11" max="11" width="13.6640625" customWidth="1"/>
    <col min="12" max="12" width="13.6640625" style="52" customWidth="1"/>
    <col min="14" max="14" width="19" bestFit="1" customWidth="1"/>
    <col min="15" max="15" width="6.5546875" customWidth="1"/>
    <col min="16" max="16" width="16" bestFit="1" customWidth="1"/>
    <col min="17" max="17" width="10.6640625" bestFit="1" customWidth="1"/>
  </cols>
  <sheetData>
    <row r="1" spans="1:23" ht="43.8" thickBot="1" x14ac:dyDescent="0.35">
      <c r="K1" s="20" t="s">
        <v>40</v>
      </c>
      <c r="L1" s="51" t="s">
        <v>39</v>
      </c>
    </row>
    <row r="2" spans="1:23" s="20" customFormat="1" ht="58.2" thickBot="1" x14ac:dyDescent="0.35">
      <c r="A2" s="18" t="s">
        <v>9</v>
      </c>
      <c r="B2" s="19" t="s">
        <v>23</v>
      </c>
      <c r="C2" s="19" t="s">
        <v>24</v>
      </c>
      <c r="D2" s="19" t="s">
        <v>25</v>
      </c>
      <c r="E2" s="30" t="s">
        <v>58</v>
      </c>
      <c r="F2" s="19" t="s">
        <v>37</v>
      </c>
      <c r="G2" s="30" t="s">
        <v>59</v>
      </c>
      <c r="H2" s="30" t="s">
        <v>57</v>
      </c>
      <c r="I2" s="30" t="s">
        <v>60</v>
      </c>
      <c r="K2" s="20" t="s">
        <v>37</v>
      </c>
      <c r="L2" s="51" t="s">
        <v>38</v>
      </c>
      <c r="N2" s="18"/>
    </row>
    <row r="3" spans="1:23" ht="15" thickBot="1" x14ac:dyDescent="0.35">
      <c r="A3" s="12"/>
      <c r="B3" s="10" t="s">
        <v>10</v>
      </c>
      <c r="C3" s="10" t="s">
        <v>11</v>
      </c>
      <c r="D3" s="10" t="s">
        <v>12</v>
      </c>
      <c r="E3" s="16" t="s">
        <v>34</v>
      </c>
      <c r="F3" s="10" t="s">
        <v>35</v>
      </c>
      <c r="G3" s="16" t="s">
        <v>36</v>
      </c>
      <c r="H3" s="10" t="s">
        <v>13</v>
      </c>
      <c r="I3" s="10" t="s">
        <v>14</v>
      </c>
    </row>
    <row r="4" spans="1:23" ht="15" thickBot="1" x14ac:dyDescent="0.35">
      <c r="A4" s="12">
        <v>1</v>
      </c>
      <c r="B4" s="10" t="s">
        <v>15</v>
      </c>
      <c r="C4" s="10" t="s">
        <v>30</v>
      </c>
      <c r="D4" s="10" t="s">
        <v>19</v>
      </c>
      <c r="E4" s="32">
        <v>3.9E-2</v>
      </c>
      <c r="F4" s="32">
        <v>0.54769999999999996</v>
      </c>
      <c r="G4" s="9">
        <v>0.57720000000000005</v>
      </c>
      <c r="H4" s="15">
        <v>0</v>
      </c>
      <c r="I4" s="33">
        <f>G4+H4</f>
        <v>0.57720000000000005</v>
      </c>
      <c r="J4" s="21" t="s">
        <v>67</v>
      </c>
      <c r="K4">
        <v>0.56689999999999996</v>
      </c>
      <c r="L4" s="53">
        <v>0.53180000000000005</v>
      </c>
      <c r="M4" s="24">
        <f t="shared" ref="M4:M21" si="0">L4-H4-E4</f>
        <v>0.49280000000000007</v>
      </c>
    </row>
    <row r="5" spans="1:23" ht="15" hidden="1" thickBot="1" x14ac:dyDescent="0.35">
      <c r="A5" s="12">
        <v>2</v>
      </c>
      <c r="B5" s="10" t="s">
        <v>15</v>
      </c>
      <c r="C5" s="34" t="s">
        <v>56</v>
      </c>
      <c r="D5" s="10" t="s">
        <v>17</v>
      </c>
      <c r="E5" s="32">
        <v>0.12</v>
      </c>
      <c r="F5" s="32">
        <f>ROUND(F45/$D$23,3)</f>
        <v>0.45600000000000002</v>
      </c>
      <c r="G5" s="35">
        <v>0.60460000000000003</v>
      </c>
      <c r="H5" s="15">
        <f>T28</f>
        <v>2.1239999999999998E-2</v>
      </c>
      <c r="I5" s="33">
        <f t="shared" ref="I5:I21" si="1">G5+H5</f>
        <v>0.62584000000000006</v>
      </c>
      <c r="J5" s="21" t="s">
        <v>67</v>
      </c>
      <c r="K5">
        <f t="shared" ref="K5:K21" si="2">L5-E5</f>
        <v>-0.12</v>
      </c>
      <c r="L5" s="55"/>
      <c r="M5" s="24">
        <f t="shared" si="0"/>
        <v>-0.14124</v>
      </c>
    </row>
    <row r="6" spans="1:23" ht="15" thickBot="1" x14ac:dyDescent="0.35">
      <c r="A6" s="12">
        <v>3</v>
      </c>
      <c r="B6" s="10" t="s">
        <v>15</v>
      </c>
      <c r="C6" s="10" t="s">
        <v>18</v>
      </c>
      <c r="D6" s="10" t="s">
        <v>19</v>
      </c>
      <c r="E6" s="32">
        <v>3.8699999999999998E-2</v>
      </c>
      <c r="F6" s="32">
        <v>0.54769999999999996</v>
      </c>
      <c r="G6" s="9">
        <v>0.57689999999999997</v>
      </c>
      <c r="H6" s="15">
        <f>T26</f>
        <v>5.6140000000000002E-2</v>
      </c>
      <c r="I6" s="33">
        <f t="shared" si="1"/>
        <v>0.63303999999999994</v>
      </c>
      <c r="J6" s="21" t="s">
        <v>41</v>
      </c>
      <c r="K6">
        <f t="shared" si="2"/>
        <v>0.54890000000000005</v>
      </c>
      <c r="L6" s="53">
        <v>0.58760000000000001</v>
      </c>
      <c r="M6" s="24">
        <f t="shared" si="0"/>
        <v>0.49276000000000003</v>
      </c>
    </row>
    <row r="7" spans="1:23" ht="18.75" hidden="1" customHeight="1" thickBot="1" x14ac:dyDescent="0.35">
      <c r="A7" s="12">
        <v>4</v>
      </c>
      <c r="B7" s="9" t="s">
        <v>15</v>
      </c>
      <c r="C7" s="9" t="s">
        <v>18</v>
      </c>
      <c r="D7" s="9" t="s">
        <v>19</v>
      </c>
      <c r="E7" s="10">
        <v>7.4300000000000005E-2</v>
      </c>
      <c r="F7" s="10">
        <v>0.54769999999999996</v>
      </c>
      <c r="G7" s="9">
        <f>E7+F7</f>
        <v>0.622</v>
      </c>
      <c r="H7" s="15">
        <f>T26</f>
        <v>5.6140000000000002E-2</v>
      </c>
      <c r="I7" s="33">
        <f t="shared" si="1"/>
        <v>0.67813999999999997</v>
      </c>
      <c r="J7" s="21"/>
      <c r="K7">
        <f t="shared" si="2"/>
        <v>0.68559999999999999</v>
      </c>
      <c r="L7" s="55">
        <v>0.75990000000000002</v>
      </c>
      <c r="M7" s="24">
        <f t="shared" si="0"/>
        <v>0.62946000000000002</v>
      </c>
      <c r="U7">
        <v>0.54769999999999996</v>
      </c>
      <c r="W7">
        <v>7.4200000000000002E-2</v>
      </c>
    </row>
    <row r="8" spans="1:23" ht="18" customHeight="1" thickBot="1" x14ac:dyDescent="0.35">
      <c r="A8" s="12">
        <v>4</v>
      </c>
      <c r="B8" s="9" t="s">
        <v>15</v>
      </c>
      <c r="C8" s="13" t="s">
        <v>33</v>
      </c>
      <c r="D8" s="9" t="s">
        <v>19</v>
      </c>
      <c r="E8" s="32">
        <v>5.1799999999999999E-2</v>
      </c>
      <c r="F8" s="32">
        <v>0.58099999999999996</v>
      </c>
      <c r="G8" s="9">
        <v>0.52739999999999998</v>
      </c>
      <c r="H8" s="15">
        <f>T24</f>
        <v>0.51231000000000004</v>
      </c>
      <c r="I8" s="33">
        <f>G8+H8</f>
        <v>1.0397099999999999</v>
      </c>
      <c r="J8" s="21" t="s">
        <v>41</v>
      </c>
      <c r="K8">
        <f>L8-E8</f>
        <v>0.95289999999999997</v>
      </c>
      <c r="L8" s="53">
        <v>1.0046999999999999</v>
      </c>
      <c r="M8" s="24">
        <f t="shared" si="0"/>
        <v>0.44058999999999987</v>
      </c>
      <c r="N8" s="24"/>
      <c r="P8" s="24"/>
      <c r="U8">
        <v>0.58099999999999996</v>
      </c>
      <c r="W8">
        <v>0.253</v>
      </c>
    </row>
    <row r="9" spans="1:23" ht="15" thickBot="1" x14ac:dyDescent="0.35">
      <c r="A9" s="12">
        <v>4</v>
      </c>
      <c r="B9" s="9" t="s">
        <v>21</v>
      </c>
      <c r="C9" s="14" t="s">
        <v>22</v>
      </c>
      <c r="D9" s="9" t="s">
        <v>19</v>
      </c>
      <c r="E9" s="32">
        <v>4.6300000000000001E-2</v>
      </c>
      <c r="F9" s="32">
        <v>0.54769999999999996</v>
      </c>
      <c r="G9" s="9">
        <v>0.58450000000000002</v>
      </c>
      <c r="H9" s="15">
        <f>T23</f>
        <v>0.40612999999999999</v>
      </c>
      <c r="I9" s="33">
        <f t="shared" si="1"/>
        <v>0.99063000000000001</v>
      </c>
      <c r="J9" s="21" t="s">
        <v>41</v>
      </c>
      <c r="K9">
        <f t="shared" si="2"/>
        <v>0.89890000000000003</v>
      </c>
      <c r="L9" s="53">
        <v>0.94520000000000004</v>
      </c>
      <c r="M9" s="24">
        <f t="shared" si="0"/>
        <v>0.49277000000000004</v>
      </c>
      <c r="P9" s="24"/>
      <c r="U9">
        <v>0.54769999999999996</v>
      </c>
      <c r="W9">
        <v>7.0400000000000004E-2</v>
      </c>
    </row>
    <row r="10" spans="1:23" ht="15" hidden="1" thickBot="1" x14ac:dyDescent="0.35">
      <c r="A10" s="12">
        <v>5</v>
      </c>
      <c r="B10" s="9" t="s">
        <v>15</v>
      </c>
      <c r="C10" s="11" t="s">
        <v>20</v>
      </c>
      <c r="D10" s="9" t="s">
        <v>19</v>
      </c>
      <c r="E10" s="36">
        <v>5.0999999999999997E-2</v>
      </c>
      <c r="F10" s="32">
        <v>0.58099999999999996</v>
      </c>
      <c r="G10" s="35">
        <v>0.67</v>
      </c>
      <c r="H10" s="15">
        <f>$H$8</f>
        <v>0.51231000000000004</v>
      </c>
      <c r="I10" s="33">
        <f t="shared" si="1"/>
        <v>1.1823100000000002</v>
      </c>
      <c r="J10" s="21" t="s">
        <v>67</v>
      </c>
      <c r="K10">
        <f t="shared" si="2"/>
        <v>2.9464999999999999</v>
      </c>
      <c r="L10" s="55">
        <v>2.9975000000000001</v>
      </c>
      <c r="M10" s="24">
        <f>L10-H10-E10</f>
        <v>2.4341900000000001</v>
      </c>
      <c r="U10">
        <v>0.58099999999999996</v>
      </c>
    </row>
    <row r="11" spans="1:23" ht="15" thickBot="1" x14ac:dyDescent="0.35">
      <c r="A11" s="50">
        <v>5</v>
      </c>
      <c r="B11" s="9" t="s">
        <v>21</v>
      </c>
      <c r="C11" s="14" t="s">
        <v>22</v>
      </c>
      <c r="D11" s="9" t="s">
        <v>19</v>
      </c>
      <c r="E11" s="32">
        <v>5.0999999999999997E-2</v>
      </c>
      <c r="F11" s="32">
        <v>0.54769999999999996</v>
      </c>
      <c r="G11" s="9">
        <v>0.58919999999999995</v>
      </c>
      <c r="H11" s="15">
        <f>$H$9</f>
        <v>0.40612999999999999</v>
      </c>
      <c r="I11" s="33">
        <f t="shared" si="1"/>
        <v>0.99532999999999994</v>
      </c>
      <c r="J11" s="21" t="s">
        <v>67</v>
      </c>
      <c r="K11">
        <f t="shared" si="2"/>
        <v>0.89893000000000001</v>
      </c>
      <c r="L11" s="53">
        <v>0.94993000000000005</v>
      </c>
      <c r="M11" s="24">
        <f t="shared" si="0"/>
        <v>0.49280000000000007</v>
      </c>
      <c r="U11">
        <v>0.54769999999999996</v>
      </c>
    </row>
    <row r="12" spans="1:23" ht="15" thickBot="1" x14ac:dyDescent="0.35">
      <c r="A12" s="50">
        <v>5</v>
      </c>
      <c r="B12" s="10" t="s">
        <v>15</v>
      </c>
      <c r="C12" s="9" t="s">
        <v>20</v>
      </c>
      <c r="D12" s="9" t="s">
        <v>19</v>
      </c>
      <c r="E12" s="32">
        <v>5.0999999999999997E-2</v>
      </c>
      <c r="F12" s="32">
        <v>0.58099999999999996</v>
      </c>
      <c r="G12" s="9">
        <v>0.52659999999999996</v>
      </c>
      <c r="H12" s="15">
        <f t="shared" ref="H12:H13" si="3">$H$8</f>
        <v>0.51231000000000004</v>
      </c>
      <c r="I12" s="33">
        <f t="shared" si="1"/>
        <v>1.03891</v>
      </c>
      <c r="J12" s="21" t="s">
        <v>67</v>
      </c>
      <c r="K12">
        <f t="shared" si="2"/>
        <v>0.95291000000000003</v>
      </c>
      <c r="L12" s="53">
        <v>1.0039100000000001</v>
      </c>
      <c r="M12" s="24">
        <f t="shared" si="0"/>
        <v>0.44060000000000005</v>
      </c>
    </row>
    <row r="13" spans="1:23" ht="15" thickBot="1" x14ac:dyDescent="0.35">
      <c r="A13" s="50">
        <v>5</v>
      </c>
      <c r="B13" s="9" t="s">
        <v>21</v>
      </c>
      <c r="C13" s="40" t="s">
        <v>43</v>
      </c>
      <c r="D13" s="9" t="s">
        <v>19</v>
      </c>
      <c r="E13" s="36">
        <v>0.11700000000000001</v>
      </c>
      <c r="F13" s="32">
        <v>0.6391</v>
      </c>
      <c r="G13" s="9">
        <v>0.64019999999999999</v>
      </c>
      <c r="H13" s="15">
        <f t="shared" si="3"/>
        <v>0.51231000000000004</v>
      </c>
      <c r="I13" s="33">
        <f t="shared" si="1"/>
        <v>1.1525099999999999</v>
      </c>
      <c r="J13" s="21" t="s">
        <v>67</v>
      </c>
      <c r="K13">
        <f t="shared" si="2"/>
        <v>0.99700999999999995</v>
      </c>
      <c r="L13" s="53">
        <v>1.1140099999999999</v>
      </c>
      <c r="M13" s="24">
        <f>L13-H13-E13</f>
        <v>0.48469999999999991</v>
      </c>
    </row>
    <row r="14" spans="1:23" ht="15" thickBot="1" x14ac:dyDescent="0.35">
      <c r="A14" s="50">
        <v>6</v>
      </c>
      <c r="B14" s="9" t="s">
        <v>32</v>
      </c>
      <c r="C14" s="9" t="s">
        <v>22</v>
      </c>
      <c r="D14" s="9" t="s">
        <v>19</v>
      </c>
      <c r="E14" s="36">
        <v>0.14499999999999999</v>
      </c>
      <c r="F14" s="32">
        <v>0.54769999999999996</v>
      </c>
      <c r="G14" s="9">
        <v>0.68320000000000003</v>
      </c>
      <c r="H14" s="15">
        <f>$H$9</f>
        <v>0.40612999999999999</v>
      </c>
      <c r="I14" s="33">
        <f t="shared" si="1"/>
        <v>1.0893299999999999</v>
      </c>
      <c r="J14" s="21" t="s">
        <v>67</v>
      </c>
      <c r="K14">
        <f t="shared" si="2"/>
        <v>0.89893000000000001</v>
      </c>
      <c r="L14" s="53">
        <v>1.04393</v>
      </c>
      <c r="M14" s="24">
        <f t="shared" si="0"/>
        <v>0.49280000000000002</v>
      </c>
    </row>
    <row r="15" spans="1:23" ht="15" thickBot="1" x14ac:dyDescent="0.35">
      <c r="A15" s="50">
        <v>6</v>
      </c>
      <c r="B15" s="10" t="s">
        <v>15</v>
      </c>
      <c r="C15" s="10" t="s">
        <v>20</v>
      </c>
      <c r="D15" s="9" t="s">
        <v>19</v>
      </c>
      <c r="E15" s="36">
        <v>0.14499999999999999</v>
      </c>
      <c r="F15" s="32">
        <f t="shared" ref="E15:F21" si="4">ROUND(F55/$D$23,3)</f>
        <v>0.55600000000000005</v>
      </c>
      <c r="G15" s="9">
        <v>0.62060000000000004</v>
      </c>
      <c r="H15" s="15">
        <f t="shared" ref="H15:H16" si="5">$H$8</f>
        <v>0.51231000000000004</v>
      </c>
      <c r="I15" s="33">
        <f t="shared" si="1"/>
        <v>1.1329100000000001</v>
      </c>
      <c r="J15" s="21" t="s">
        <v>67</v>
      </c>
      <c r="K15">
        <f t="shared" si="2"/>
        <v>0.95290999999999992</v>
      </c>
      <c r="L15" s="53">
        <v>1.0979099999999999</v>
      </c>
      <c r="M15" s="24">
        <f t="shared" si="0"/>
        <v>0.44059999999999988</v>
      </c>
    </row>
    <row r="16" spans="1:23" ht="15" thickBot="1" x14ac:dyDescent="0.35">
      <c r="A16" s="50">
        <v>6</v>
      </c>
      <c r="B16" s="10" t="s">
        <v>21</v>
      </c>
      <c r="C16" s="10" t="s">
        <v>31</v>
      </c>
      <c r="D16" s="10" t="s">
        <v>19</v>
      </c>
      <c r="E16" s="36">
        <v>0.14699999999999999</v>
      </c>
      <c r="F16" s="32">
        <f t="shared" si="4"/>
        <v>0.60799999999999998</v>
      </c>
      <c r="G16" s="33">
        <v>0.67020000000000002</v>
      </c>
      <c r="H16" s="15">
        <f t="shared" si="5"/>
        <v>0.51231000000000004</v>
      </c>
      <c r="I16" s="33">
        <f t="shared" si="1"/>
        <v>1.1825100000000002</v>
      </c>
      <c r="J16" s="21" t="s">
        <v>67</v>
      </c>
      <c r="K16">
        <f t="shared" si="2"/>
        <v>0.99700999999999995</v>
      </c>
      <c r="L16" s="53">
        <v>1.14401</v>
      </c>
      <c r="M16" s="24">
        <f t="shared" si="0"/>
        <v>0.48469999999999991</v>
      </c>
    </row>
    <row r="17" spans="1:20" ht="15" hidden="1" thickBot="1" x14ac:dyDescent="0.35">
      <c r="A17" s="12">
        <v>8</v>
      </c>
      <c r="B17" s="10" t="s">
        <v>32</v>
      </c>
      <c r="C17" s="10" t="s">
        <v>22</v>
      </c>
      <c r="D17" s="10" t="s">
        <v>19</v>
      </c>
      <c r="E17" s="10">
        <f t="shared" si="4"/>
        <v>3.6999999999999998E-2</v>
      </c>
      <c r="F17" s="10">
        <f t="shared" si="4"/>
        <v>0.63100000000000001</v>
      </c>
      <c r="G17" s="9">
        <f t="shared" ref="G17" si="6">E17+F17</f>
        <v>0.66800000000000004</v>
      </c>
      <c r="H17" s="15">
        <f>$H$9</f>
        <v>0.40612999999999999</v>
      </c>
      <c r="I17" s="33">
        <f t="shared" si="1"/>
        <v>1.07413</v>
      </c>
      <c r="J17" s="21"/>
      <c r="K17">
        <f t="shared" si="2"/>
        <v>0.91889999999999994</v>
      </c>
      <c r="L17" s="55">
        <v>0.95589999999999997</v>
      </c>
      <c r="M17" s="24">
        <f t="shared" si="0"/>
        <v>0.51276999999999995</v>
      </c>
    </row>
    <row r="18" spans="1:20" ht="15" hidden="1" thickBot="1" x14ac:dyDescent="0.35">
      <c r="A18" s="12">
        <v>9</v>
      </c>
      <c r="B18" s="10" t="s">
        <v>15</v>
      </c>
      <c r="C18" s="9" t="s">
        <v>20</v>
      </c>
      <c r="D18" s="9" t="s">
        <v>19</v>
      </c>
      <c r="E18" s="26">
        <f t="shared" si="4"/>
        <v>0.11799999999999999</v>
      </c>
      <c r="F18" s="10">
        <f t="shared" si="4"/>
        <v>0.55600000000000005</v>
      </c>
      <c r="G18" s="9">
        <v>4.5</v>
      </c>
      <c r="H18" s="15">
        <f t="shared" ref="H18:H19" si="7">$H$8</f>
        <v>0.51231000000000004</v>
      </c>
      <c r="I18" s="33">
        <f t="shared" si="1"/>
        <v>5.0123100000000003</v>
      </c>
      <c r="J18" s="21"/>
      <c r="K18">
        <f t="shared" si="2"/>
        <v>0.99759999999999993</v>
      </c>
      <c r="L18" s="55">
        <v>1.1155999999999999</v>
      </c>
      <c r="M18" s="24">
        <f t="shared" si="0"/>
        <v>0.48528999999999989</v>
      </c>
      <c r="N18" s="37"/>
    </row>
    <row r="19" spans="1:20" ht="15" hidden="1" thickBot="1" x14ac:dyDescent="0.35">
      <c r="A19" s="12">
        <v>9</v>
      </c>
      <c r="B19" s="9" t="s">
        <v>21</v>
      </c>
      <c r="C19" s="9" t="s">
        <v>31</v>
      </c>
      <c r="D19" s="9" t="s">
        <v>19</v>
      </c>
      <c r="E19" s="26">
        <f t="shared" si="4"/>
        <v>0.13</v>
      </c>
      <c r="F19" s="10">
        <f t="shared" si="4"/>
        <v>0.60799999999999998</v>
      </c>
      <c r="G19" s="9">
        <v>5.5600000000000005</v>
      </c>
      <c r="H19" s="15">
        <f t="shared" si="7"/>
        <v>0.51231000000000004</v>
      </c>
      <c r="I19" s="33">
        <f t="shared" si="1"/>
        <v>6.0723100000000008</v>
      </c>
      <c r="J19" s="17"/>
      <c r="K19">
        <f t="shared" si="2"/>
        <v>0.99759999999999993</v>
      </c>
      <c r="L19" s="55">
        <v>1.1275999999999999</v>
      </c>
      <c r="M19" s="24">
        <f t="shared" si="0"/>
        <v>0.48528999999999989</v>
      </c>
    </row>
    <row r="20" spans="1:20" ht="15" hidden="1" thickBot="1" x14ac:dyDescent="0.35">
      <c r="A20" s="12">
        <v>9</v>
      </c>
      <c r="B20" s="10" t="s">
        <v>32</v>
      </c>
      <c r="C20" s="9" t="s">
        <v>22</v>
      </c>
      <c r="D20" s="9" t="s">
        <v>19</v>
      </c>
      <c r="E20" s="26">
        <f t="shared" si="4"/>
        <v>0.14299999999999999</v>
      </c>
      <c r="F20" s="10">
        <f t="shared" si="4"/>
        <v>0.63100000000000001</v>
      </c>
      <c r="G20" s="9">
        <v>5.0380000000000003</v>
      </c>
      <c r="H20" s="15">
        <f>$H$9</f>
        <v>0.40612999999999999</v>
      </c>
      <c r="I20" s="33">
        <f t="shared" si="1"/>
        <v>5.4441300000000004</v>
      </c>
      <c r="J20" s="17"/>
      <c r="K20">
        <f t="shared" si="2"/>
        <v>0.91890000000000005</v>
      </c>
      <c r="L20" s="55">
        <v>1.0619000000000001</v>
      </c>
      <c r="M20" s="24">
        <f t="shared" si="0"/>
        <v>0.51277000000000006</v>
      </c>
    </row>
    <row r="21" spans="1:20" ht="15" thickBot="1" x14ac:dyDescent="0.35">
      <c r="A21" s="50">
        <v>7</v>
      </c>
      <c r="B21" s="10" t="s">
        <v>15</v>
      </c>
      <c r="C21" s="13" t="s">
        <v>44</v>
      </c>
      <c r="D21" s="10" t="s">
        <v>19</v>
      </c>
      <c r="E21" s="36">
        <v>0.14000000000000001</v>
      </c>
      <c r="F21" s="32">
        <f t="shared" si="4"/>
        <v>0.52100000000000002</v>
      </c>
      <c r="G21" s="9">
        <v>0.67820000000000003</v>
      </c>
      <c r="H21" s="27">
        <v>0</v>
      </c>
      <c r="I21" s="33">
        <f t="shared" si="1"/>
        <v>0.67820000000000003</v>
      </c>
      <c r="J21" s="17" t="s">
        <v>67</v>
      </c>
      <c r="K21">
        <f t="shared" si="2"/>
        <v>0.49280000000000002</v>
      </c>
      <c r="L21" s="53">
        <v>0.63280000000000003</v>
      </c>
      <c r="M21" s="24">
        <f t="shared" si="0"/>
        <v>0.49280000000000002</v>
      </c>
    </row>
    <row r="22" spans="1:20" x14ac:dyDescent="0.3">
      <c r="P22" t="s">
        <v>50</v>
      </c>
      <c r="R22" t="s">
        <v>51</v>
      </c>
    </row>
    <row r="23" spans="1:20" x14ac:dyDescent="0.3">
      <c r="C23" s="21" t="s">
        <v>53</v>
      </c>
      <c r="D23">
        <v>7.5345000000000004</v>
      </c>
      <c r="E23" t="s">
        <v>54</v>
      </c>
      <c r="J23" t="s">
        <v>42</v>
      </c>
      <c r="K23">
        <f>AVERAGE(K9,K11,K14)</f>
        <v>0.89892000000000005</v>
      </c>
      <c r="L23" s="52">
        <f>AVERAGE(L9,L11,L14,L17,L20)</f>
        <v>0.99137200000000014</v>
      </c>
      <c r="M23" s="28">
        <f>AVERAGE(M9,M11,M14)</f>
        <v>0.49279000000000001</v>
      </c>
      <c r="O23" s="28" t="e">
        <f>AVERAGE(O9,O11,O14,O17,O20)</f>
        <v>#DIV/0!</v>
      </c>
      <c r="P23">
        <v>9.9500000000000005E-2</v>
      </c>
      <c r="Q23" t="s">
        <v>52</v>
      </c>
      <c r="R23">
        <v>406</v>
      </c>
      <c r="S23" t="s">
        <v>55</v>
      </c>
      <c r="T23">
        <v>0.40612999999999999</v>
      </c>
    </row>
    <row r="24" spans="1:20" x14ac:dyDescent="0.3">
      <c r="J24" t="s">
        <v>43</v>
      </c>
      <c r="K24">
        <f>AVERAGE(K13,K16)</f>
        <v>0.99700999999999995</v>
      </c>
      <c r="L24" s="52">
        <f>AVERAGE(L13,L16,L19)</f>
        <v>1.1285400000000001</v>
      </c>
      <c r="M24" s="41">
        <f>AVERAGE(M13,M16)</f>
        <v>0.48469999999999991</v>
      </c>
      <c r="O24" s="28" t="e">
        <f>AVERAGE(O13,O16,O19)</f>
        <v>#DIV/0!</v>
      </c>
      <c r="P24">
        <v>9.9500000000000005E-2</v>
      </c>
      <c r="Q24" t="s">
        <v>52</v>
      </c>
      <c r="R24">
        <v>512</v>
      </c>
      <c r="S24" t="s">
        <v>55</v>
      </c>
      <c r="T24">
        <v>0.51231000000000004</v>
      </c>
    </row>
    <row r="25" spans="1:20" x14ac:dyDescent="0.3">
      <c r="J25" t="s">
        <v>20</v>
      </c>
      <c r="K25">
        <f>AVERAGE(K8,K12,K15)</f>
        <v>0.95290666666666668</v>
      </c>
      <c r="L25" s="52">
        <f>AVERAGE(L8,L10,L12,L15,L18)</f>
        <v>1.443924</v>
      </c>
      <c r="M25" s="28">
        <f>AVERAGE(M8,M10,M12,M15)</f>
        <v>0.93899499999999991</v>
      </c>
      <c r="O25" s="28" t="e">
        <f>AVERAGE(O8,O10,O12,O15,O18)</f>
        <v>#DIV/0!</v>
      </c>
      <c r="P25">
        <v>9.9500000000000005E-2</v>
      </c>
      <c r="Q25" t="s">
        <v>52</v>
      </c>
      <c r="R25">
        <v>512</v>
      </c>
      <c r="S25" t="s">
        <v>55</v>
      </c>
      <c r="T25">
        <f t="shared" ref="T25:T28" si="8">R25/1000</f>
        <v>0.51200000000000001</v>
      </c>
    </row>
    <row r="26" spans="1:20" x14ac:dyDescent="0.3">
      <c r="J26" t="s">
        <v>18</v>
      </c>
      <c r="K26">
        <f>AVERAGE(K6,K7)</f>
        <v>0.61725000000000008</v>
      </c>
      <c r="L26" s="52">
        <f>AVERAGE(L6,L7)</f>
        <v>0.67375000000000007</v>
      </c>
      <c r="M26" s="42">
        <f>AVERAGE(M6,M7)</f>
        <v>0.56111</v>
      </c>
      <c r="O26" s="28" t="e">
        <f>AVERAGE(O6,O7)</f>
        <v>#DIV/0!</v>
      </c>
      <c r="R26">
        <v>56.14</v>
      </c>
      <c r="S26" t="s">
        <v>55</v>
      </c>
      <c r="T26">
        <f t="shared" si="8"/>
        <v>5.6140000000000002E-2</v>
      </c>
    </row>
    <row r="27" spans="1:20" ht="15" thickBot="1" x14ac:dyDescent="0.35">
      <c r="J27" t="s">
        <v>44</v>
      </c>
      <c r="K27">
        <f>AVERAGE(K4,K21)</f>
        <v>0.52984999999999993</v>
      </c>
      <c r="L27" s="52">
        <f>AVERAGE(L4,L21)</f>
        <v>0.58230000000000004</v>
      </c>
      <c r="M27" s="28">
        <f>AVERAGE(M4,M21)</f>
        <v>0.49280000000000002</v>
      </c>
      <c r="O27" s="28" t="e">
        <f>AVERAGE(O4,O21)</f>
        <v>#DIV/0!</v>
      </c>
      <c r="P27">
        <v>5.3100000000000001E-2</v>
      </c>
      <c r="Q27" t="s">
        <v>52</v>
      </c>
    </row>
    <row r="28" spans="1:20" ht="15" thickBot="1" x14ac:dyDescent="0.35">
      <c r="J28" s="29" t="s">
        <v>56</v>
      </c>
      <c r="K28" t="s">
        <v>66</v>
      </c>
      <c r="M28" s="43"/>
      <c r="R28">
        <v>21.24</v>
      </c>
      <c r="S28" t="s">
        <v>55</v>
      </c>
      <c r="T28">
        <f t="shared" si="8"/>
        <v>2.1239999999999998E-2</v>
      </c>
    </row>
    <row r="30" spans="1:20" x14ac:dyDescent="0.3">
      <c r="C30" t="s">
        <v>45</v>
      </c>
    </row>
    <row r="31" spans="1:20" x14ac:dyDescent="0.3">
      <c r="C31" t="s">
        <v>46</v>
      </c>
    </row>
    <row r="32" spans="1:20" x14ac:dyDescent="0.3">
      <c r="C32" t="s">
        <v>73</v>
      </c>
    </row>
    <row r="33" spans="3:9" hidden="1" x14ac:dyDescent="0.3">
      <c r="C33" t="s">
        <v>47</v>
      </c>
    </row>
    <row r="34" spans="3:9" x14ac:dyDescent="0.3">
      <c r="C34" t="s">
        <v>74</v>
      </c>
    </row>
    <row r="35" spans="3:9" x14ac:dyDescent="0.3">
      <c r="C35" t="s">
        <v>75</v>
      </c>
    </row>
    <row r="36" spans="3:9" x14ac:dyDescent="0.3">
      <c r="C36" t="s">
        <v>76</v>
      </c>
    </row>
    <row r="37" spans="3:9" hidden="1" x14ac:dyDescent="0.3">
      <c r="C37" t="s">
        <v>48</v>
      </c>
    </row>
    <row r="38" spans="3:9" hidden="1" x14ac:dyDescent="0.3">
      <c r="C38" t="s">
        <v>49</v>
      </c>
    </row>
    <row r="39" spans="3:9" x14ac:dyDescent="0.3">
      <c r="C39" t="s">
        <v>77</v>
      </c>
    </row>
    <row r="41" spans="3:9" ht="15" thickBot="1" x14ac:dyDescent="0.35"/>
    <row r="42" spans="3:9" ht="58.2" thickBot="1" x14ac:dyDescent="0.35">
      <c r="C42" s="19" t="s">
        <v>24</v>
      </c>
      <c r="D42" s="19" t="s">
        <v>25</v>
      </c>
      <c r="E42" s="19" t="s">
        <v>26</v>
      </c>
      <c r="F42" s="19" t="s">
        <v>37</v>
      </c>
      <c r="G42" s="19" t="s">
        <v>27</v>
      </c>
      <c r="H42" s="19" t="s">
        <v>28</v>
      </c>
      <c r="I42" s="19" t="s">
        <v>29</v>
      </c>
    </row>
    <row r="43" spans="3:9" ht="15" thickBot="1" x14ac:dyDescent="0.35">
      <c r="C43" s="10" t="s">
        <v>11</v>
      </c>
      <c r="D43" s="10" t="s">
        <v>12</v>
      </c>
      <c r="E43" s="16" t="s">
        <v>34</v>
      </c>
      <c r="F43" s="10" t="s">
        <v>35</v>
      </c>
      <c r="G43" s="16" t="s">
        <v>36</v>
      </c>
      <c r="H43" s="10" t="s">
        <v>13</v>
      </c>
      <c r="I43" s="10" t="s">
        <v>14</v>
      </c>
    </row>
    <row r="44" spans="3:9" ht="15" thickBot="1" x14ac:dyDescent="0.35">
      <c r="C44" s="10" t="s">
        <v>30</v>
      </c>
      <c r="D44" s="10" t="s">
        <v>19</v>
      </c>
      <c r="E44" s="10">
        <v>0.253</v>
      </c>
      <c r="F44" s="10">
        <v>3.9289999999999998</v>
      </c>
      <c r="G44" s="9">
        <f>E44+F44</f>
        <v>4.1819999999999995</v>
      </c>
      <c r="H44" s="15">
        <v>0</v>
      </c>
      <c r="I44" s="15">
        <f>G44+H44</f>
        <v>4.1819999999999995</v>
      </c>
    </row>
    <row r="45" spans="3:9" ht="15" thickBot="1" x14ac:dyDescent="0.35">
      <c r="C45" s="10" t="s">
        <v>16</v>
      </c>
      <c r="D45" s="10" t="s">
        <v>17</v>
      </c>
      <c r="E45" s="10">
        <v>0.627</v>
      </c>
      <c r="F45" s="10">
        <v>3.4340000000000002</v>
      </c>
      <c r="G45" s="9">
        <f>E45+F45</f>
        <v>4.0609999999999999</v>
      </c>
      <c r="H45" s="15">
        <v>0.16</v>
      </c>
      <c r="I45" s="15">
        <f t="shared" ref="I45:I61" si="9">G45+H45</f>
        <v>4.2210000000000001</v>
      </c>
    </row>
    <row r="46" spans="3:9" ht="15" thickBot="1" x14ac:dyDescent="0.35">
      <c r="C46" s="10" t="s">
        <v>18</v>
      </c>
      <c r="D46" s="10" t="s">
        <v>19</v>
      </c>
      <c r="E46" s="10">
        <v>0.223</v>
      </c>
      <c r="F46" s="10">
        <v>3.8450000000000002</v>
      </c>
      <c r="G46" s="9">
        <f t="shared" ref="G46" si="10">E46+F46</f>
        <v>4.0680000000000005</v>
      </c>
      <c r="H46" s="15">
        <v>0.42299999999999999</v>
      </c>
      <c r="I46" s="15">
        <f t="shared" si="9"/>
        <v>4.4910000000000005</v>
      </c>
    </row>
    <row r="47" spans="3:9" ht="15" thickBot="1" x14ac:dyDescent="0.35">
      <c r="C47" s="9" t="s">
        <v>18</v>
      </c>
      <c r="D47" s="9" t="s">
        <v>19</v>
      </c>
      <c r="E47" s="9">
        <v>0.20699999999999999</v>
      </c>
      <c r="F47" s="10">
        <v>3.8450000000000002</v>
      </c>
      <c r="G47" s="9">
        <f>E47+F47</f>
        <v>4.0520000000000005</v>
      </c>
      <c r="H47" s="15">
        <v>0.42299999999999999</v>
      </c>
      <c r="I47" s="15">
        <f t="shared" si="9"/>
        <v>4.4750000000000005</v>
      </c>
    </row>
    <row r="48" spans="3:9" ht="15" thickBot="1" x14ac:dyDescent="0.35">
      <c r="C48" s="13" t="s">
        <v>33</v>
      </c>
      <c r="D48" s="9" t="s">
        <v>19</v>
      </c>
      <c r="E48" s="9">
        <v>0.308</v>
      </c>
      <c r="F48" s="10">
        <v>4.1900000000000004</v>
      </c>
      <c r="G48" s="9">
        <f t="shared" ref="G48:G57" si="11">E48+F48</f>
        <v>4.4980000000000002</v>
      </c>
      <c r="H48" s="23">
        <v>3.06</v>
      </c>
      <c r="I48" s="15">
        <f t="shared" si="9"/>
        <v>7.5579999999999998</v>
      </c>
    </row>
    <row r="49" spans="3:9" ht="15" thickBot="1" x14ac:dyDescent="0.35">
      <c r="C49" s="14" t="s">
        <v>22</v>
      </c>
      <c r="D49" s="9" t="s">
        <v>19</v>
      </c>
      <c r="E49" s="9">
        <v>0.309</v>
      </c>
      <c r="F49" s="10">
        <v>4.758</v>
      </c>
      <c r="G49" s="9">
        <f t="shared" si="11"/>
        <v>5.0670000000000002</v>
      </c>
      <c r="H49" s="23">
        <v>2.66</v>
      </c>
      <c r="I49" s="15">
        <f t="shared" si="9"/>
        <v>7.7270000000000003</v>
      </c>
    </row>
    <row r="50" spans="3:9" ht="15" thickBot="1" x14ac:dyDescent="0.35">
      <c r="C50" s="11" t="s">
        <v>20</v>
      </c>
      <c r="D50" s="9" t="s">
        <v>19</v>
      </c>
      <c r="E50" s="9">
        <v>0.54</v>
      </c>
      <c r="F50" s="10">
        <v>4.1900000000000004</v>
      </c>
      <c r="G50" s="9">
        <f t="shared" si="11"/>
        <v>4.7300000000000004</v>
      </c>
      <c r="H50" s="23">
        <v>3.06</v>
      </c>
      <c r="I50" s="15">
        <f t="shared" si="9"/>
        <v>7.7900000000000009</v>
      </c>
    </row>
    <row r="51" spans="3:9" ht="15" thickBot="1" x14ac:dyDescent="0.35">
      <c r="C51" s="14" t="s">
        <v>22</v>
      </c>
      <c r="D51" s="9" t="s">
        <v>19</v>
      </c>
      <c r="E51" s="9">
        <v>0.29799999999999999</v>
      </c>
      <c r="F51" s="10">
        <v>4.758</v>
      </c>
      <c r="G51" s="9">
        <f t="shared" si="11"/>
        <v>5.056</v>
      </c>
      <c r="H51" s="23">
        <v>2.66</v>
      </c>
      <c r="I51" s="15">
        <f t="shared" si="9"/>
        <v>7.7160000000000002</v>
      </c>
    </row>
    <row r="52" spans="3:9" ht="15" thickBot="1" x14ac:dyDescent="0.35">
      <c r="C52" s="9" t="s">
        <v>20</v>
      </c>
      <c r="D52" s="9" t="s">
        <v>19</v>
      </c>
      <c r="E52" s="9">
        <v>0.23</v>
      </c>
      <c r="F52" s="10">
        <v>4.1900000000000004</v>
      </c>
      <c r="G52" s="9">
        <f t="shared" si="11"/>
        <v>4.4200000000000008</v>
      </c>
      <c r="H52" s="23">
        <v>3.06</v>
      </c>
      <c r="I52" s="15">
        <f t="shared" si="9"/>
        <v>7.48</v>
      </c>
    </row>
    <row r="53" spans="3:9" ht="15" thickBot="1" x14ac:dyDescent="0.35">
      <c r="C53" s="9" t="s">
        <v>31</v>
      </c>
      <c r="D53" s="9" t="s">
        <v>19</v>
      </c>
      <c r="E53" s="9">
        <v>0.61</v>
      </c>
      <c r="F53" s="10">
        <v>4.58</v>
      </c>
      <c r="G53" s="9">
        <f t="shared" si="11"/>
        <v>5.19</v>
      </c>
      <c r="H53" s="23">
        <v>3.06</v>
      </c>
      <c r="I53" s="15">
        <f t="shared" si="9"/>
        <v>8.25</v>
      </c>
    </row>
    <row r="54" spans="3:9" ht="15" thickBot="1" x14ac:dyDescent="0.35">
      <c r="C54" s="9" t="s">
        <v>22</v>
      </c>
      <c r="D54" s="9" t="s">
        <v>19</v>
      </c>
      <c r="E54" s="9">
        <v>0.215</v>
      </c>
      <c r="F54" s="10">
        <v>4.758</v>
      </c>
      <c r="G54" s="9">
        <f t="shared" si="11"/>
        <v>4.9729999999999999</v>
      </c>
      <c r="H54" s="23">
        <v>2.66</v>
      </c>
      <c r="I54" s="15">
        <f t="shared" si="9"/>
        <v>7.633</v>
      </c>
    </row>
    <row r="55" spans="3:9" ht="15" thickBot="1" x14ac:dyDescent="0.35">
      <c r="C55" s="10" t="s">
        <v>20</v>
      </c>
      <c r="D55" s="9" t="s">
        <v>19</v>
      </c>
      <c r="E55" s="10">
        <v>0.31</v>
      </c>
      <c r="F55" s="10">
        <v>4.1900000000000004</v>
      </c>
      <c r="G55" s="9">
        <f t="shared" si="11"/>
        <v>4.5</v>
      </c>
      <c r="H55" s="23">
        <v>3.06</v>
      </c>
      <c r="I55" s="9">
        <f t="shared" si="9"/>
        <v>7.5600000000000005</v>
      </c>
    </row>
    <row r="56" spans="3:9" ht="15" thickBot="1" x14ac:dyDescent="0.35">
      <c r="C56" s="10" t="s">
        <v>31</v>
      </c>
      <c r="D56" s="10" t="s">
        <v>19</v>
      </c>
      <c r="E56" s="26">
        <v>0.98</v>
      </c>
      <c r="F56" s="10">
        <v>4.58</v>
      </c>
      <c r="G56" s="9">
        <f t="shared" si="11"/>
        <v>5.5600000000000005</v>
      </c>
      <c r="H56" s="23">
        <v>3.06</v>
      </c>
      <c r="I56" s="9">
        <f t="shared" si="9"/>
        <v>8.620000000000001</v>
      </c>
    </row>
    <row r="57" spans="3:9" ht="15" thickBot="1" x14ac:dyDescent="0.35">
      <c r="C57" s="10" t="s">
        <v>22</v>
      </c>
      <c r="D57" s="10" t="s">
        <v>19</v>
      </c>
      <c r="E57" s="10">
        <v>0.28000000000000003</v>
      </c>
      <c r="F57" s="10">
        <v>4.758</v>
      </c>
      <c r="G57" s="9">
        <f t="shared" si="11"/>
        <v>5.0380000000000003</v>
      </c>
      <c r="H57" s="23">
        <v>2.66</v>
      </c>
      <c r="I57" s="9">
        <f t="shared" si="9"/>
        <v>7.6980000000000004</v>
      </c>
    </row>
    <row r="58" spans="3:9" ht="15" thickBot="1" x14ac:dyDescent="0.35">
      <c r="C58" s="9" t="s">
        <v>20</v>
      </c>
      <c r="D58" s="9" t="s">
        <v>19</v>
      </c>
      <c r="E58" s="25">
        <v>0.89</v>
      </c>
      <c r="F58" s="10">
        <v>4.1900000000000004</v>
      </c>
      <c r="G58" s="9">
        <v>4.5</v>
      </c>
      <c r="H58" s="23">
        <v>3.06</v>
      </c>
      <c r="I58" s="9">
        <f t="shared" si="9"/>
        <v>7.5600000000000005</v>
      </c>
    </row>
    <row r="59" spans="3:9" ht="15" thickBot="1" x14ac:dyDescent="0.35">
      <c r="C59" s="9" t="s">
        <v>31</v>
      </c>
      <c r="D59" s="9" t="s">
        <v>19</v>
      </c>
      <c r="E59" s="25">
        <v>0.98</v>
      </c>
      <c r="F59" s="10">
        <v>4.58</v>
      </c>
      <c r="G59" s="9">
        <v>5.5600000000000005</v>
      </c>
      <c r="H59" s="23">
        <v>3.06</v>
      </c>
      <c r="I59" s="9">
        <f t="shared" si="9"/>
        <v>8.620000000000001</v>
      </c>
    </row>
    <row r="60" spans="3:9" ht="15" thickBot="1" x14ac:dyDescent="0.35">
      <c r="C60" s="9" t="s">
        <v>22</v>
      </c>
      <c r="D60" s="9" t="s">
        <v>19</v>
      </c>
      <c r="E60" s="25">
        <v>1.08</v>
      </c>
      <c r="F60" s="10">
        <v>4.758</v>
      </c>
      <c r="G60" s="9">
        <v>5.0380000000000003</v>
      </c>
      <c r="H60" s="23">
        <v>2.66</v>
      </c>
      <c r="I60" s="9">
        <f t="shared" si="9"/>
        <v>7.6980000000000004</v>
      </c>
    </row>
    <row r="61" spans="3:9" ht="15" thickBot="1" x14ac:dyDescent="0.35">
      <c r="C61" s="11" t="s">
        <v>30</v>
      </c>
      <c r="D61" s="10" t="s">
        <v>19</v>
      </c>
      <c r="E61" s="25">
        <v>0.74</v>
      </c>
      <c r="F61" s="10">
        <v>3.9289999999999998</v>
      </c>
      <c r="G61" s="9">
        <f t="shared" ref="G61" si="12">E61+F61</f>
        <v>4.6689999999999996</v>
      </c>
      <c r="H61" s="27">
        <v>0</v>
      </c>
      <c r="I61" s="9">
        <f t="shared" si="9"/>
        <v>4.6689999999999996</v>
      </c>
    </row>
    <row r="62" spans="3:9" x14ac:dyDescent="0.3">
      <c r="C62">
        <v>10.679</v>
      </c>
    </row>
    <row r="63" spans="3:9" x14ac:dyDescent="0.3">
      <c r="C63">
        <v>7.335</v>
      </c>
    </row>
  </sheetData>
  <autoFilter ref="A3:N28" xr:uid="{43D64460-F1F2-4F13-B33D-058BA889140B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CCC4-3F0C-462F-90F7-C44B4C70FC30}">
  <dimension ref="A1:G52"/>
  <sheetViews>
    <sheetView tabSelected="1" topLeftCell="A3" workbookViewId="0">
      <selection activeCell="H14" sqref="H14"/>
    </sheetView>
  </sheetViews>
  <sheetFormatPr defaultRowHeight="14.4" x14ac:dyDescent="0.3"/>
  <cols>
    <col min="1" max="1" width="10" customWidth="1"/>
    <col min="2" max="2" width="127.88671875" customWidth="1"/>
    <col min="3" max="3" width="11.88671875" bestFit="1" customWidth="1"/>
    <col min="4" max="4" width="12.5546875" bestFit="1" customWidth="1"/>
    <col min="5" max="7" width="12" bestFit="1" customWidth="1"/>
  </cols>
  <sheetData>
    <row r="1" spans="1:7" s="1" customFormat="1" ht="26.25" customHeight="1" x14ac:dyDescent="0.25">
      <c r="A1" s="56"/>
      <c r="B1" s="54" t="s">
        <v>0</v>
      </c>
    </row>
    <row r="2" spans="1:7" s="1" customFormat="1" ht="13.8" x14ac:dyDescent="0.25">
      <c r="A2" s="56"/>
      <c r="B2" s="54" t="s">
        <v>81</v>
      </c>
    </row>
    <row r="3" spans="1:7" s="1" customFormat="1" ht="13.8" x14ac:dyDescent="0.25">
      <c r="A3" s="2"/>
      <c r="B3" s="3"/>
    </row>
    <row r="4" spans="1:7" ht="22.5" customHeight="1" x14ac:dyDescent="0.3">
      <c r="A4" s="57" t="s">
        <v>98</v>
      </c>
      <c r="B4" s="58"/>
      <c r="C4" s="8" t="s">
        <v>99</v>
      </c>
      <c r="D4" s="8" t="s">
        <v>100</v>
      </c>
      <c r="E4" s="8" t="s">
        <v>101</v>
      </c>
      <c r="F4" s="8" t="s">
        <v>102</v>
      </c>
      <c r="G4" s="8" t="s">
        <v>103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44">
        <v>0.56040000000000001</v>
      </c>
      <c r="D8" s="44">
        <v>0.54169999999999996</v>
      </c>
      <c r="E8" s="44">
        <f>List1!$L$4</f>
        <v>0.53180000000000005</v>
      </c>
      <c r="F8" s="44"/>
      <c r="G8" s="44"/>
    </row>
    <row r="9" spans="1:7" ht="7.5" hidden="1" customHeight="1" x14ac:dyDescent="0.3">
      <c r="C9" s="45"/>
      <c r="D9" s="45"/>
      <c r="E9" s="45"/>
      <c r="F9" s="45"/>
      <c r="G9" s="45"/>
    </row>
    <row r="10" spans="1:7" ht="22.5" hidden="1" customHeight="1" x14ac:dyDescent="0.3">
      <c r="A10" s="22" t="s">
        <v>3</v>
      </c>
      <c r="B10" s="22"/>
      <c r="C10" s="46"/>
      <c r="D10" s="46"/>
      <c r="E10" s="46"/>
      <c r="F10" s="46"/>
      <c r="G10" s="46"/>
    </row>
    <row r="11" spans="1:7" ht="18" customHeight="1" x14ac:dyDescent="0.3">
      <c r="A11" s="22"/>
      <c r="B11" s="22"/>
      <c r="C11" s="47"/>
      <c r="D11" s="47"/>
      <c r="E11" s="47"/>
      <c r="F11" s="47"/>
      <c r="G11" s="47"/>
    </row>
    <row r="12" spans="1:7" ht="18.75" customHeight="1" x14ac:dyDescent="0.3">
      <c r="A12" s="6"/>
      <c r="B12" s="7"/>
      <c r="C12" s="48"/>
      <c r="D12" s="48"/>
      <c r="E12" s="48"/>
      <c r="F12" s="48"/>
      <c r="G12" s="48"/>
    </row>
    <row r="13" spans="1:7" ht="0.75" customHeight="1" x14ac:dyDescent="0.3">
      <c r="A13" s="4"/>
      <c r="B13" s="5"/>
      <c r="C13" s="31"/>
      <c r="D13" s="31"/>
      <c r="E13" s="31"/>
      <c r="F13" s="31"/>
      <c r="G13" s="31"/>
    </row>
    <row r="14" spans="1:7" ht="21" customHeight="1" x14ac:dyDescent="0.3">
      <c r="A14" s="22" t="s">
        <v>69</v>
      </c>
      <c r="B14" s="22"/>
      <c r="C14" s="46"/>
      <c r="D14" s="46"/>
      <c r="E14" s="46"/>
      <c r="F14" s="46"/>
      <c r="G14" s="46"/>
    </row>
    <row r="15" spans="1:7" ht="6.75" hidden="1" customHeight="1" x14ac:dyDescent="0.3">
      <c r="C15" s="45"/>
      <c r="D15" s="45"/>
      <c r="E15" s="45"/>
      <c r="F15" s="45"/>
      <c r="G15" s="45"/>
    </row>
    <row r="16" spans="1:7" ht="18.75" customHeight="1" x14ac:dyDescent="0.3">
      <c r="A16" s="6" t="s">
        <v>2</v>
      </c>
      <c r="B16" s="7" t="s">
        <v>62</v>
      </c>
      <c r="C16" s="44">
        <v>0.61619999999999997</v>
      </c>
      <c r="D16" s="44">
        <v>0.59750000000000003</v>
      </c>
      <c r="E16" s="44">
        <f>List1!$L$6</f>
        <v>0.58760000000000001</v>
      </c>
      <c r="F16" s="44"/>
      <c r="G16" s="44"/>
    </row>
    <row r="17" spans="1:7" ht="7.5" hidden="1" customHeight="1" x14ac:dyDescent="0.3">
      <c r="C17" s="45"/>
      <c r="D17" s="45"/>
      <c r="E17" s="45"/>
      <c r="F17" s="45"/>
      <c r="G17" s="45"/>
    </row>
    <row r="18" spans="1:7" ht="22.5" customHeight="1" x14ac:dyDescent="0.3">
      <c r="A18" s="22" t="s">
        <v>68</v>
      </c>
      <c r="B18" s="22"/>
      <c r="C18" s="46"/>
      <c r="D18" s="46"/>
      <c r="E18" s="46"/>
      <c r="F18" s="46"/>
      <c r="G18" s="46"/>
    </row>
    <row r="19" spans="1:7" ht="6.75" hidden="1" customHeight="1" x14ac:dyDescent="0.3">
      <c r="C19" s="45"/>
      <c r="D19" s="45"/>
      <c r="E19" s="45"/>
      <c r="F19" s="45"/>
      <c r="G19" s="45"/>
    </row>
    <row r="20" spans="1:7" ht="15" customHeight="1" x14ac:dyDescent="0.3">
      <c r="A20" s="6" t="s">
        <v>2</v>
      </c>
      <c r="B20" s="7" t="s">
        <v>63</v>
      </c>
      <c r="C20" s="44">
        <v>1.0382</v>
      </c>
      <c r="D20" s="44">
        <v>1.0173000000000001</v>
      </c>
      <c r="E20" s="44">
        <f>List1!$L$8</f>
        <v>1.0046999999999999</v>
      </c>
      <c r="F20" s="44"/>
      <c r="G20" s="44"/>
    </row>
    <row r="21" spans="1:7" ht="18.75" customHeight="1" x14ac:dyDescent="0.3">
      <c r="A21" s="39" t="s">
        <v>4</v>
      </c>
      <c r="B21" s="38" t="s">
        <v>64</v>
      </c>
      <c r="C21" s="49">
        <v>0.9738</v>
      </c>
      <c r="D21" s="49">
        <v>0.95509999999999995</v>
      </c>
      <c r="E21" s="49">
        <f>List1!$L$9</f>
        <v>0.94520000000000004</v>
      </c>
      <c r="F21" s="49"/>
      <c r="G21" s="49"/>
    </row>
    <row r="22" spans="1:7" ht="22.5" customHeight="1" x14ac:dyDescent="0.3">
      <c r="A22" s="22" t="s">
        <v>75</v>
      </c>
      <c r="B22" s="22"/>
      <c r="C22" s="46"/>
      <c r="D22" s="46"/>
      <c r="E22" s="46"/>
      <c r="F22" s="46"/>
      <c r="G22" s="46"/>
    </row>
    <row r="23" spans="1:7" ht="2.25" customHeight="1" x14ac:dyDescent="0.3">
      <c r="C23" s="45"/>
      <c r="D23" s="45"/>
      <c r="E23" s="45"/>
      <c r="F23" s="45"/>
      <c r="G23" s="45"/>
    </row>
    <row r="24" spans="1:7" ht="18.75" customHeight="1" x14ac:dyDescent="0.3">
      <c r="A24" s="6" t="s">
        <v>2</v>
      </c>
      <c r="B24" s="7" t="s">
        <v>63</v>
      </c>
      <c r="C24" s="48">
        <v>1.0374099999999999</v>
      </c>
      <c r="D24" s="48">
        <v>1.01641</v>
      </c>
      <c r="E24" s="48">
        <f>List1!$L$12</f>
        <v>1.0039100000000001</v>
      </c>
      <c r="F24" s="48"/>
      <c r="G24" s="48"/>
    </row>
    <row r="25" spans="1:7" ht="19.5" customHeight="1" x14ac:dyDescent="0.3">
      <c r="A25" s="6" t="s">
        <v>4</v>
      </c>
      <c r="B25" s="7" t="s">
        <v>64</v>
      </c>
      <c r="C25" s="48">
        <v>0.97853000000000001</v>
      </c>
      <c r="D25" s="48">
        <v>0.95982999999999996</v>
      </c>
      <c r="E25" s="48">
        <f>List1!$L$11</f>
        <v>0.94993000000000005</v>
      </c>
      <c r="F25" s="48"/>
      <c r="G25" s="48"/>
    </row>
    <row r="26" spans="1:7" ht="16.5" customHeight="1" x14ac:dyDescent="0.3">
      <c r="A26" s="39" t="s">
        <v>5</v>
      </c>
      <c r="B26" s="38" t="s">
        <v>71</v>
      </c>
      <c r="C26" s="48">
        <v>1.1509100000000001</v>
      </c>
      <c r="D26" s="48">
        <v>1.12781</v>
      </c>
      <c r="E26" s="48">
        <f>List1!$L$13</f>
        <v>1.1140099999999999</v>
      </c>
      <c r="F26" s="48"/>
      <c r="G26" s="48"/>
    </row>
    <row r="27" spans="1:7" ht="22.5" customHeight="1" x14ac:dyDescent="0.3">
      <c r="A27" s="22" t="s">
        <v>76</v>
      </c>
      <c r="B27" s="22"/>
      <c r="C27" s="46"/>
      <c r="D27" s="46"/>
      <c r="E27" s="46"/>
      <c r="F27" s="46"/>
      <c r="G27" s="46"/>
    </row>
    <row r="28" spans="1:7" ht="0.75" customHeight="1" x14ac:dyDescent="0.3">
      <c r="C28" s="45"/>
      <c r="D28" s="45"/>
      <c r="E28" s="45"/>
      <c r="F28" s="45"/>
      <c r="G28" s="45"/>
    </row>
    <row r="29" spans="1:7" ht="18.75" customHeight="1" x14ac:dyDescent="0.3">
      <c r="A29" s="6" t="s">
        <v>2</v>
      </c>
      <c r="B29" s="7" t="s">
        <v>63</v>
      </c>
      <c r="C29" s="48">
        <v>1.13141</v>
      </c>
      <c r="D29" s="48">
        <v>1.1104099999999999</v>
      </c>
      <c r="E29" s="48">
        <f>List1!$L$15</f>
        <v>1.0979099999999999</v>
      </c>
      <c r="F29" s="48"/>
      <c r="G29" s="48"/>
    </row>
    <row r="30" spans="1:7" ht="18.75" customHeight="1" x14ac:dyDescent="0.3">
      <c r="A30" s="6" t="s">
        <v>4</v>
      </c>
      <c r="B30" s="7" t="s">
        <v>64</v>
      </c>
      <c r="C30" s="48">
        <v>1.07253</v>
      </c>
      <c r="D30" s="48">
        <v>1.05383</v>
      </c>
      <c r="E30" s="48">
        <f>List1!$L$14</f>
        <v>1.04393</v>
      </c>
      <c r="F30" s="48"/>
      <c r="G30" s="48"/>
    </row>
    <row r="31" spans="1:7" ht="15" customHeight="1" x14ac:dyDescent="0.3">
      <c r="A31" s="39" t="s">
        <v>5</v>
      </c>
      <c r="B31" s="38" t="s">
        <v>71</v>
      </c>
      <c r="C31" s="48">
        <v>1.1809099999999999</v>
      </c>
      <c r="D31" s="48">
        <v>1.15781</v>
      </c>
      <c r="E31" s="48">
        <f>List1!$L$16</f>
        <v>1.14401</v>
      </c>
      <c r="F31" s="48"/>
      <c r="G31" s="48"/>
    </row>
    <row r="32" spans="1:7" ht="22.5" customHeight="1" x14ac:dyDescent="0.3">
      <c r="A32" s="22" t="s">
        <v>70</v>
      </c>
      <c r="B32" s="22"/>
      <c r="C32" s="46"/>
      <c r="D32" s="46"/>
      <c r="E32" s="46"/>
      <c r="F32" s="46"/>
      <c r="G32" s="46"/>
    </row>
    <row r="33" spans="1:7" ht="0.75" customHeight="1" x14ac:dyDescent="0.3">
      <c r="C33" s="45"/>
      <c r="D33" s="45"/>
      <c r="E33" s="45"/>
      <c r="F33" s="45"/>
      <c r="G33" s="45"/>
    </row>
    <row r="34" spans="1:7" ht="18.75" customHeight="1" x14ac:dyDescent="0.3">
      <c r="A34" s="6" t="s">
        <v>2</v>
      </c>
      <c r="B34" s="7" t="s">
        <v>72</v>
      </c>
      <c r="C34" s="48">
        <v>0.66139999999999999</v>
      </c>
      <c r="D34" s="48">
        <v>0.64270000000000005</v>
      </c>
      <c r="E34" s="48">
        <f>List1!$L$21</f>
        <v>0.63280000000000003</v>
      </c>
      <c r="F34" s="48"/>
      <c r="G34" s="48"/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63</v>
      </c>
    </row>
    <row r="41" spans="1:7" ht="18.75" hidden="1" customHeight="1" x14ac:dyDescent="0.3">
      <c r="A41" s="6" t="s">
        <v>4</v>
      </c>
      <c r="B41" s="7" t="s">
        <v>65</v>
      </c>
    </row>
    <row r="42" spans="1:7" ht="18.75" hidden="1" customHeight="1" x14ac:dyDescent="0.3">
      <c r="A42" s="6" t="s">
        <v>5</v>
      </c>
      <c r="B42" s="7" t="s">
        <v>64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63</v>
      </c>
    </row>
    <row r="47" spans="1:7" ht="18.75" hidden="1" customHeight="1" x14ac:dyDescent="0.3">
      <c r="A47" s="6" t="s">
        <v>4</v>
      </c>
      <c r="B47" s="7" t="s">
        <v>65</v>
      </c>
    </row>
    <row r="48" spans="1:7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55777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5577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8B757-9B8D-4259-B26E-B32F96F82F60}">
  <dimension ref="A1:F52"/>
  <sheetViews>
    <sheetView workbookViewId="0">
      <selection activeCell="G21" sqref="G21"/>
    </sheetView>
  </sheetViews>
  <sheetFormatPr defaultRowHeight="14.4" x14ac:dyDescent="0.3"/>
  <cols>
    <col min="1" max="1" width="10" customWidth="1"/>
    <col min="2" max="2" width="127.88671875" customWidth="1"/>
    <col min="3" max="3" width="11.88671875" bestFit="1" customWidth="1"/>
    <col min="4" max="4" width="12.5546875" bestFit="1" customWidth="1"/>
    <col min="5" max="7" width="12" bestFit="1" customWidth="1"/>
  </cols>
  <sheetData>
    <row r="1" spans="1:6" s="1" customFormat="1" ht="26.25" customHeight="1" x14ac:dyDescent="0.25">
      <c r="A1" s="56"/>
      <c r="B1" s="54" t="s">
        <v>0</v>
      </c>
    </row>
    <row r="2" spans="1:6" s="1" customFormat="1" ht="13.8" x14ac:dyDescent="0.25">
      <c r="A2" s="56"/>
      <c r="B2" s="54" t="s">
        <v>81</v>
      </c>
    </row>
    <row r="3" spans="1:6" s="1" customFormat="1" ht="13.8" x14ac:dyDescent="0.25">
      <c r="A3" s="2"/>
      <c r="B3" s="3"/>
    </row>
    <row r="4" spans="1:6" ht="22.5" customHeight="1" x14ac:dyDescent="0.3">
      <c r="A4" s="57" t="s">
        <v>97</v>
      </c>
      <c r="B4" s="58"/>
      <c r="C4" s="8" t="s">
        <v>93</v>
      </c>
      <c r="D4" s="8" t="s">
        <v>94</v>
      </c>
      <c r="E4" s="8" t="s">
        <v>95</v>
      </c>
      <c r="F4" s="8" t="s">
        <v>96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44">
        <v>0.54069999999999996</v>
      </c>
      <c r="D8" s="44">
        <v>0.55410000000000004</v>
      </c>
      <c r="E8" s="44">
        <v>0.54990000000000006</v>
      </c>
      <c r="F8" s="44">
        <v>0.55779999999999996</v>
      </c>
    </row>
    <row r="9" spans="1:6" ht="7.5" hidden="1" customHeight="1" x14ac:dyDescent="0.3">
      <c r="C9" s="45"/>
      <c r="D9" s="45"/>
      <c r="E9" s="45"/>
      <c r="F9" s="45"/>
    </row>
    <row r="10" spans="1:6" ht="22.5" hidden="1" customHeight="1" x14ac:dyDescent="0.3">
      <c r="A10" s="22" t="s">
        <v>3</v>
      </c>
      <c r="B10" s="22"/>
      <c r="C10" s="46"/>
      <c r="D10" s="46"/>
      <c r="E10" s="46"/>
      <c r="F10" s="46"/>
    </row>
    <row r="11" spans="1:6" ht="18" customHeight="1" x14ac:dyDescent="0.3">
      <c r="A11" s="22"/>
      <c r="B11" s="22"/>
      <c r="C11" s="47"/>
      <c r="D11" s="47"/>
      <c r="E11" s="47"/>
      <c r="F11" s="47"/>
    </row>
    <row r="12" spans="1:6" ht="18.75" customHeight="1" x14ac:dyDescent="0.3">
      <c r="A12" s="6"/>
      <c r="B12" s="7"/>
      <c r="C12" s="48"/>
      <c r="D12" s="48"/>
      <c r="E12" s="48"/>
      <c r="F12" s="48"/>
    </row>
    <row r="13" spans="1:6" ht="0.75" customHeight="1" x14ac:dyDescent="0.3">
      <c r="A13" s="4"/>
      <c r="B13" s="5"/>
      <c r="C13" s="31"/>
      <c r="D13" s="31"/>
      <c r="E13" s="31"/>
      <c r="F13" s="31"/>
    </row>
    <row r="14" spans="1:6" ht="21" customHeight="1" x14ac:dyDescent="0.3">
      <c r="A14" s="22" t="s">
        <v>69</v>
      </c>
      <c r="B14" s="22"/>
      <c r="C14" s="46"/>
      <c r="D14" s="46"/>
      <c r="E14" s="46"/>
      <c r="F14" s="46"/>
    </row>
    <row r="15" spans="1:6" ht="6.75" hidden="1" customHeight="1" x14ac:dyDescent="0.3">
      <c r="C15" s="45"/>
      <c r="D15" s="45"/>
      <c r="E15" s="45"/>
      <c r="F15" s="45"/>
    </row>
    <row r="16" spans="1:6" ht="18.75" customHeight="1" x14ac:dyDescent="0.3">
      <c r="A16" s="6" t="s">
        <v>2</v>
      </c>
      <c r="B16" s="7" t="s">
        <v>62</v>
      </c>
      <c r="C16" s="44">
        <v>0.59650000000000003</v>
      </c>
      <c r="D16" s="44">
        <v>0.6099</v>
      </c>
      <c r="E16" s="44">
        <v>0.60570000000000002</v>
      </c>
      <c r="F16" s="44">
        <v>0.61360000000000003</v>
      </c>
    </row>
    <row r="17" spans="1:6" ht="7.5" hidden="1" customHeight="1" x14ac:dyDescent="0.3">
      <c r="C17" s="45"/>
      <c r="D17" s="45"/>
      <c r="E17" s="45"/>
      <c r="F17" s="45"/>
    </row>
    <row r="18" spans="1:6" ht="22.5" customHeight="1" x14ac:dyDescent="0.3">
      <c r="A18" s="22" t="s">
        <v>68</v>
      </c>
      <c r="B18" s="22"/>
      <c r="C18" s="46"/>
      <c r="D18" s="46"/>
      <c r="E18" s="46"/>
      <c r="F18" s="46"/>
    </row>
    <row r="19" spans="1:6" ht="6.75" hidden="1" customHeight="1" x14ac:dyDescent="0.3">
      <c r="C19" s="45"/>
      <c r="D19" s="45"/>
      <c r="E19" s="45"/>
      <c r="F19" s="45"/>
    </row>
    <row r="20" spans="1:6" ht="15" customHeight="1" x14ac:dyDescent="0.3">
      <c r="A20" s="6" t="s">
        <v>2</v>
      </c>
      <c r="B20" s="7" t="s">
        <v>63</v>
      </c>
      <c r="C20" s="44">
        <v>1.0314000000000001</v>
      </c>
      <c r="D20" s="44">
        <v>1.0457000000000001</v>
      </c>
      <c r="E20" s="44">
        <v>1.0432999999999999</v>
      </c>
      <c r="F20" s="44">
        <v>1.0387999999999999</v>
      </c>
    </row>
    <row r="21" spans="1:6" ht="18.75" customHeight="1" x14ac:dyDescent="0.3">
      <c r="A21" s="39" t="s">
        <v>4</v>
      </c>
      <c r="B21" s="38" t="s">
        <v>64</v>
      </c>
      <c r="C21" s="49">
        <v>0.95409999999999995</v>
      </c>
      <c r="D21" s="49">
        <v>0.96750000000000003</v>
      </c>
      <c r="E21" s="49">
        <v>0.96330000000000005</v>
      </c>
      <c r="F21" s="49">
        <v>0.97119999999999995</v>
      </c>
    </row>
    <row r="22" spans="1:6" ht="22.5" customHeight="1" x14ac:dyDescent="0.3">
      <c r="A22" s="22" t="s">
        <v>75</v>
      </c>
      <c r="B22" s="22"/>
      <c r="C22" s="46"/>
      <c r="D22" s="46"/>
      <c r="E22" s="46"/>
      <c r="F22" s="46"/>
    </row>
    <row r="23" spans="1:6" ht="2.25" customHeight="1" x14ac:dyDescent="0.3">
      <c r="C23" s="45"/>
      <c r="D23" s="45"/>
      <c r="E23" s="45"/>
      <c r="F23" s="45"/>
    </row>
    <row r="24" spans="1:6" ht="18.75" customHeight="1" x14ac:dyDescent="0.3">
      <c r="A24" s="6" t="s">
        <v>2</v>
      </c>
      <c r="B24" s="7" t="s">
        <v>63</v>
      </c>
      <c r="C24" s="48">
        <v>1.03061</v>
      </c>
      <c r="D24" s="48">
        <v>1.04491</v>
      </c>
      <c r="E24" s="48">
        <v>1.04251</v>
      </c>
      <c r="F24" s="48">
        <v>1.0380100000000001</v>
      </c>
    </row>
    <row r="25" spans="1:6" ht="19.5" customHeight="1" x14ac:dyDescent="0.3">
      <c r="A25" s="6" t="s">
        <v>4</v>
      </c>
      <c r="B25" s="7" t="s">
        <v>64</v>
      </c>
      <c r="C25" s="48">
        <v>0.95882999999999996</v>
      </c>
      <c r="D25" s="48">
        <v>0.97223000000000004</v>
      </c>
      <c r="E25" s="48">
        <v>0.96802999999999995</v>
      </c>
      <c r="F25" s="48">
        <v>0.97592999999999996</v>
      </c>
    </row>
    <row r="26" spans="1:6" ht="16.5" customHeight="1" x14ac:dyDescent="0.3">
      <c r="A26" s="39" t="s">
        <v>5</v>
      </c>
      <c r="B26" s="38" t="s">
        <v>71</v>
      </c>
      <c r="C26" s="48">
        <v>1.14331</v>
      </c>
      <c r="D26" s="48">
        <v>1.1590100000000001</v>
      </c>
      <c r="E26" s="48">
        <v>1.1564099999999999</v>
      </c>
      <c r="F26" s="48">
        <v>1.15141</v>
      </c>
    </row>
    <row r="27" spans="1:6" ht="22.5" customHeight="1" x14ac:dyDescent="0.3">
      <c r="A27" s="22" t="s">
        <v>76</v>
      </c>
      <c r="B27" s="22"/>
      <c r="C27" s="46"/>
      <c r="D27" s="46"/>
      <c r="E27" s="46"/>
      <c r="F27" s="46"/>
    </row>
    <row r="28" spans="1:6" ht="0.75" customHeight="1" x14ac:dyDescent="0.3">
      <c r="C28" s="45"/>
      <c r="D28" s="45"/>
      <c r="E28" s="45"/>
      <c r="F28" s="45"/>
    </row>
    <row r="29" spans="1:6" ht="18.75" customHeight="1" x14ac:dyDescent="0.3">
      <c r="A29" s="6" t="s">
        <v>2</v>
      </c>
      <c r="B29" s="7" t="s">
        <v>63</v>
      </c>
      <c r="C29" s="48">
        <v>1.1246100000000001</v>
      </c>
      <c r="D29" s="48">
        <v>1.1389100000000001</v>
      </c>
      <c r="E29" s="48">
        <v>1.1365099999999999</v>
      </c>
      <c r="F29" s="48">
        <v>1.13201</v>
      </c>
    </row>
    <row r="30" spans="1:6" ht="18.75" customHeight="1" x14ac:dyDescent="0.3">
      <c r="A30" s="6" t="s">
        <v>4</v>
      </c>
      <c r="B30" s="7" t="s">
        <v>64</v>
      </c>
      <c r="C30" s="48">
        <v>1.0528299999999999</v>
      </c>
      <c r="D30" s="48">
        <v>1.06623</v>
      </c>
      <c r="E30" s="48">
        <v>1.06203</v>
      </c>
      <c r="F30" s="48">
        <v>1.06993</v>
      </c>
    </row>
    <row r="31" spans="1:6" ht="15" customHeight="1" x14ac:dyDescent="0.3">
      <c r="A31" s="39" t="s">
        <v>5</v>
      </c>
      <c r="B31" s="38" t="s">
        <v>71</v>
      </c>
      <c r="C31" s="48">
        <v>1.1733100000000001</v>
      </c>
      <c r="D31" s="48">
        <v>1.1890099999999999</v>
      </c>
      <c r="E31" s="48">
        <v>1.18641</v>
      </c>
      <c r="F31" s="48">
        <v>1.1814100000000001</v>
      </c>
    </row>
    <row r="32" spans="1:6" ht="22.5" customHeight="1" x14ac:dyDescent="0.3">
      <c r="A32" s="22" t="s">
        <v>70</v>
      </c>
      <c r="B32" s="22"/>
      <c r="C32" s="46"/>
      <c r="D32" s="46"/>
      <c r="E32" s="46"/>
      <c r="F32" s="46"/>
    </row>
    <row r="33" spans="1:6" ht="0.75" customHeight="1" x14ac:dyDescent="0.3">
      <c r="C33" s="45"/>
      <c r="D33" s="45"/>
      <c r="E33" s="45"/>
      <c r="F33" s="45"/>
    </row>
    <row r="34" spans="1:6" ht="18.75" customHeight="1" x14ac:dyDescent="0.3">
      <c r="A34" s="6" t="s">
        <v>2</v>
      </c>
      <c r="B34" s="7" t="s">
        <v>72</v>
      </c>
      <c r="C34" s="48">
        <v>0.64170000000000005</v>
      </c>
      <c r="D34" s="48">
        <v>0.65510000000000002</v>
      </c>
      <c r="E34" s="48">
        <v>0.65090000000000003</v>
      </c>
      <c r="F34" s="48">
        <v>0.65880000000000005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63</v>
      </c>
    </row>
    <row r="41" spans="1:6" ht="18.75" hidden="1" customHeight="1" x14ac:dyDescent="0.3">
      <c r="A41" s="6" t="s">
        <v>4</v>
      </c>
      <c r="B41" s="7" t="s">
        <v>65</v>
      </c>
    </row>
    <row r="42" spans="1:6" ht="18.75" hidden="1" customHeight="1" x14ac:dyDescent="0.3">
      <c r="A42" s="6" t="s">
        <v>5</v>
      </c>
      <c r="B42" s="7" t="s">
        <v>64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63</v>
      </c>
    </row>
    <row r="47" spans="1:6" ht="18.75" hidden="1" customHeight="1" x14ac:dyDescent="0.3">
      <c r="A47" s="6" t="s">
        <v>4</v>
      </c>
      <c r="B47" s="7" t="s">
        <v>65</v>
      </c>
    </row>
    <row r="48" spans="1:6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51681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51681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52C6-7856-4FF0-8C30-676092A00941}">
  <dimension ref="A1:F52"/>
  <sheetViews>
    <sheetView topLeftCell="A14" workbookViewId="0">
      <selection activeCell="A4" sqref="A4:B4"/>
    </sheetView>
  </sheetViews>
  <sheetFormatPr defaultRowHeight="14.4" x14ac:dyDescent="0.3"/>
  <cols>
    <col min="1" max="1" width="10" customWidth="1"/>
    <col min="2" max="2" width="127.88671875" customWidth="1"/>
    <col min="3" max="3" width="11.88671875" bestFit="1" customWidth="1"/>
    <col min="4" max="4" width="12.5546875" bestFit="1" customWidth="1"/>
    <col min="5" max="7" width="12" bestFit="1" customWidth="1"/>
  </cols>
  <sheetData>
    <row r="1" spans="1:6" s="1" customFormat="1" ht="26.25" customHeight="1" x14ac:dyDescent="0.25">
      <c r="A1" s="56"/>
      <c r="B1" s="54" t="s">
        <v>0</v>
      </c>
    </row>
    <row r="2" spans="1:6" s="1" customFormat="1" ht="13.8" x14ac:dyDescent="0.25">
      <c r="A2" s="56"/>
      <c r="B2" s="54" t="s">
        <v>81</v>
      </c>
    </row>
    <row r="3" spans="1:6" s="1" customFormat="1" ht="13.8" x14ac:dyDescent="0.25">
      <c r="A3" s="2"/>
      <c r="B3" s="3"/>
    </row>
    <row r="4" spans="1:6" ht="22.5" customHeight="1" x14ac:dyDescent="0.3">
      <c r="A4" s="57" t="s">
        <v>88</v>
      </c>
      <c r="B4" s="58"/>
      <c r="C4" s="8" t="s">
        <v>89</v>
      </c>
      <c r="D4" s="8" t="s">
        <v>90</v>
      </c>
      <c r="E4" s="8" t="s">
        <v>91</v>
      </c>
      <c r="F4" s="8" t="s">
        <v>92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44">
        <v>0.5575</v>
      </c>
      <c r="D8" s="44">
        <v>0.54269999999999996</v>
      </c>
      <c r="E8" s="44">
        <v>0.52649999999999997</v>
      </c>
      <c r="F8" s="44">
        <v>0.53469999999999995</v>
      </c>
    </row>
    <row r="9" spans="1:6" ht="7.5" hidden="1" customHeight="1" x14ac:dyDescent="0.3">
      <c r="C9" s="45"/>
      <c r="D9" s="45"/>
      <c r="E9" s="45"/>
      <c r="F9" s="45"/>
    </row>
    <row r="10" spans="1:6" ht="22.5" hidden="1" customHeight="1" x14ac:dyDescent="0.3">
      <c r="A10" s="22" t="s">
        <v>3</v>
      </c>
      <c r="B10" s="22"/>
      <c r="C10" s="46"/>
      <c r="D10" s="46"/>
      <c r="E10" s="46"/>
      <c r="F10" s="46"/>
    </row>
    <row r="11" spans="1:6" ht="18" customHeight="1" x14ac:dyDescent="0.3">
      <c r="A11" s="22"/>
      <c r="B11" s="22"/>
      <c r="C11" s="47"/>
      <c r="D11" s="47"/>
      <c r="E11" s="47"/>
      <c r="F11" s="47"/>
    </row>
    <row r="12" spans="1:6" ht="18.75" customHeight="1" x14ac:dyDescent="0.3">
      <c r="A12" s="6"/>
      <c r="B12" s="7"/>
      <c r="C12" s="48"/>
      <c r="D12" s="48"/>
      <c r="E12" s="48"/>
      <c r="F12" s="48"/>
    </row>
    <row r="13" spans="1:6" ht="0.75" customHeight="1" x14ac:dyDescent="0.3">
      <c r="A13" s="4"/>
      <c r="B13" s="5"/>
      <c r="C13" s="31"/>
      <c r="D13" s="31"/>
      <c r="E13" s="31"/>
      <c r="F13" s="31"/>
    </row>
    <row r="14" spans="1:6" ht="21" customHeight="1" x14ac:dyDescent="0.3">
      <c r="A14" s="22" t="s">
        <v>69</v>
      </c>
      <c r="B14" s="22"/>
      <c r="C14" s="46"/>
      <c r="D14" s="46"/>
      <c r="E14" s="46"/>
      <c r="F14" s="46"/>
    </row>
    <row r="15" spans="1:6" ht="6.75" hidden="1" customHeight="1" x14ac:dyDescent="0.3">
      <c r="C15" s="45"/>
      <c r="D15" s="45"/>
      <c r="E15" s="45"/>
      <c r="F15" s="45"/>
    </row>
    <row r="16" spans="1:6" ht="18.75" customHeight="1" x14ac:dyDescent="0.3">
      <c r="A16" s="6" t="s">
        <v>2</v>
      </c>
      <c r="B16" s="7" t="s">
        <v>62</v>
      </c>
      <c r="C16" s="44">
        <v>0.61329999999999996</v>
      </c>
      <c r="D16" s="44">
        <v>0.59850000000000003</v>
      </c>
      <c r="E16" s="44">
        <v>0.58230000000000004</v>
      </c>
      <c r="F16" s="44">
        <v>0.59050000000000002</v>
      </c>
    </row>
    <row r="17" spans="1:6" ht="7.5" hidden="1" customHeight="1" x14ac:dyDescent="0.3">
      <c r="C17" s="45"/>
      <c r="D17" s="45"/>
      <c r="E17" s="45"/>
      <c r="F17" s="45"/>
    </row>
    <row r="18" spans="1:6" ht="22.5" customHeight="1" x14ac:dyDescent="0.3">
      <c r="A18" s="22" t="s">
        <v>68</v>
      </c>
      <c r="B18" s="22"/>
      <c r="C18" s="46"/>
      <c r="D18" s="46"/>
      <c r="E18" s="46"/>
      <c r="F18" s="46"/>
    </row>
    <row r="19" spans="1:6" ht="6.75" hidden="1" customHeight="1" x14ac:dyDescent="0.3">
      <c r="C19" s="45"/>
      <c r="D19" s="45"/>
      <c r="E19" s="45"/>
      <c r="F19" s="45"/>
    </row>
    <row r="20" spans="1:6" ht="15" customHeight="1" x14ac:dyDescent="0.3">
      <c r="A20" s="6" t="s">
        <v>2</v>
      </c>
      <c r="B20" s="7" t="s">
        <v>63</v>
      </c>
      <c r="C20" s="44">
        <v>1.0354000000000001</v>
      </c>
      <c r="D20" s="44">
        <v>1.03</v>
      </c>
      <c r="E20" s="44">
        <v>1.0217000000000001</v>
      </c>
      <c r="F20" s="44">
        <v>1.0298</v>
      </c>
    </row>
    <row r="21" spans="1:6" ht="18.75" customHeight="1" x14ac:dyDescent="0.3">
      <c r="A21" s="39" t="s">
        <v>4</v>
      </c>
      <c r="B21" s="38" t="s">
        <v>64</v>
      </c>
      <c r="C21" s="49">
        <v>0.97089999999999999</v>
      </c>
      <c r="D21" s="49">
        <v>0.95609999999999995</v>
      </c>
      <c r="E21" s="49">
        <v>0.93989999999999996</v>
      </c>
      <c r="F21" s="49">
        <v>0.94810000000000005</v>
      </c>
    </row>
    <row r="22" spans="1:6" ht="22.5" customHeight="1" x14ac:dyDescent="0.3">
      <c r="A22" s="22" t="s">
        <v>75</v>
      </c>
      <c r="B22" s="22"/>
      <c r="C22" s="46"/>
      <c r="D22" s="46"/>
      <c r="E22" s="46"/>
      <c r="F22" s="46"/>
    </row>
    <row r="23" spans="1:6" ht="2.25" customHeight="1" x14ac:dyDescent="0.3">
      <c r="C23" s="45"/>
      <c r="D23" s="45"/>
      <c r="E23" s="45"/>
      <c r="F23" s="45"/>
    </row>
    <row r="24" spans="1:6" ht="18.75" customHeight="1" x14ac:dyDescent="0.3">
      <c r="A24" s="6" t="s">
        <v>2</v>
      </c>
      <c r="B24" s="7" t="s">
        <v>63</v>
      </c>
      <c r="C24" s="48">
        <v>1.03451</v>
      </c>
      <c r="D24" s="48">
        <v>1.02921</v>
      </c>
      <c r="E24" s="48">
        <v>1.02101</v>
      </c>
      <c r="F24" s="48">
        <v>1.02901</v>
      </c>
    </row>
    <row r="25" spans="1:6" ht="19.5" customHeight="1" x14ac:dyDescent="0.3">
      <c r="A25" s="6" t="s">
        <v>4</v>
      </c>
      <c r="B25" s="7" t="s">
        <v>64</v>
      </c>
      <c r="C25" s="48">
        <v>0.97572999999999999</v>
      </c>
      <c r="D25" s="48">
        <v>0.96082999999999996</v>
      </c>
      <c r="E25" s="48">
        <v>0.94462999999999997</v>
      </c>
      <c r="F25" s="48">
        <v>0.95282999999999995</v>
      </c>
    </row>
    <row r="26" spans="1:6" ht="16.5" customHeight="1" x14ac:dyDescent="0.3">
      <c r="A26" s="39" t="s">
        <v>5</v>
      </c>
      <c r="B26" s="38" t="s">
        <v>71</v>
      </c>
      <c r="C26" s="48">
        <v>1.14761</v>
      </c>
      <c r="D26" s="48">
        <v>1.14181</v>
      </c>
      <c r="E26" s="48">
        <v>1.1327100000000001</v>
      </c>
      <c r="F26" s="48">
        <v>1.14161</v>
      </c>
    </row>
    <row r="27" spans="1:6" ht="22.5" customHeight="1" x14ac:dyDescent="0.3">
      <c r="A27" s="22" t="s">
        <v>76</v>
      </c>
      <c r="B27" s="22"/>
      <c r="C27" s="46"/>
      <c r="D27" s="46"/>
      <c r="E27" s="46"/>
      <c r="F27" s="46"/>
    </row>
    <row r="28" spans="1:6" ht="0.75" customHeight="1" x14ac:dyDescent="0.3">
      <c r="C28" s="45"/>
      <c r="D28" s="45"/>
      <c r="E28" s="45"/>
      <c r="F28" s="45"/>
    </row>
    <row r="29" spans="1:6" ht="18.75" customHeight="1" x14ac:dyDescent="0.3">
      <c r="A29" s="6" t="s">
        <v>2</v>
      </c>
      <c r="B29" s="7" t="s">
        <v>63</v>
      </c>
      <c r="C29" s="48">
        <v>1.1285099999999999</v>
      </c>
      <c r="D29" s="48">
        <v>1.12321</v>
      </c>
      <c r="E29" s="48">
        <v>1.1150100000000001</v>
      </c>
      <c r="F29" s="48">
        <v>1.1230100000000001</v>
      </c>
    </row>
    <row r="30" spans="1:6" ht="18.75" customHeight="1" x14ac:dyDescent="0.3">
      <c r="A30" s="6" t="s">
        <v>4</v>
      </c>
      <c r="B30" s="7" t="s">
        <v>64</v>
      </c>
      <c r="C30" s="48">
        <v>1.0697300000000001</v>
      </c>
      <c r="D30" s="48">
        <v>1.0548299999999999</v>
      </c>
      <c r="E30" s="48">
        <v>1.0386299999999999</v>
      </c>
      <c r="F30" s="48">
        <v>1.0468299999999999</v>
      </c>
    </row>
    <row r="31" spans="1:6" ht="15" customHeight="1" x14ac:dyDescent="0.3">
      <c r="A31" s="39" t="s">
        <v>5</v>
      </c>
      <c r="B31" s="38" t="s">
        <v>71</v>
      </c>
      <c r="C31" s="48">
        <v>1.17761</v>
      </c>
      <c r="D31" s="48">
        <v>1.17181</v>
      </c>
      <c r="E31" s="48">
        <v>1.1627099999999999</v>
      </c>
      <c r="F31" s="48">
        <v>1.17161</v>
      </c>
    </row>
    <row r="32" spans="1:6" ht="22.5" customHeight="1" x14ac:dyDescent="0.3">
      <c r="A32" s="22" t="s">
        <v>70</v>
      </c>
      <c r="B32" s="22"/>
      <c r="C32" s="46"/>
      <c r="D32" s="46"/>
      <c r="E32" s="46"/>
      <c r="F32" s="46"/>
    </row>
    <row r="33" spans="1:6" ht="0.75" customHeight="1" x14ac:dyDescent="0.3">
      <c r="C33" s="45"/>
      <c r="D33" s="45"/>
      <c r="E33" s="45"/>
      <c r="F33" s="45"/>
    </row>
    <row r="34" spans="1:6" ht="18.75" customHeight="1" x14ac:dyDescent="0.3">
      <c r="A34" s="6" t="s">
        <v>2</v>
      </c>
      <c r="B34" s="7" t="s">
        <v>72</v>
      </c>
      <c r="C34" s="48">
        <v>0.65859999999999996</v>
      </c>
      <c r="D34" s="48">
        <v>0.64370000000000005</v>
      </c>
      <c r="E34" s="48">
        <v>0.62749999999999995</v>
      </c>
      <c r="F34" s="48">
        <v>0.63570000000000004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63</v>
      </c>
    </row>
    <row r="41" spans="1:6" ht="18.75" hidden="1" customHeight="1" x14ac:dyDescent="0.3">
      <c r="A41" s="6" t="s">
        <v>4</v>
      </c>
      <c r="B41" s="7" t="s">
        <v>65</v>
      </c>
    </row>
    <row r="42" spans="1:6" ht="18.75" hidden="1" customHeight="1" x14ac:dyDescent="0.3">
      <c r="A42" s="6" t="s">
        <v>5</v>
      </c>
      <c r="B42" s="7" t="s">
        <v>64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63</v>
      </c>
    </row>
    <row r="47" spans="1:6" ht="18.75" hidden="1" customHeight="1" x14ac:dyDescent="0.3">
      <c r="A47" s="6" t="s">
        <v>4</v>
      </c>
      <c r="B47" s="7" t="s">
        <v>65</v>
      </c>
    </row>
    <row r="48" spans="1:6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4860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48609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A950-B227-429F-B03B-D06E82D6BF2B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127.88671875" customWidth="1"/>
    <col min="3" max="4" width="11.88671875" bestFit="1" customWidth="1"/>
    <col min="5" max="7" width="12" bestFit="1" customWidth="1"/>
  </cols>
  <sheetData>
    <row r="1" spans="1:7" s="1" customFormat="1" ht="26.25" customHeight="1" x14ac:dyDescent="0.25">
      <c r="A1" s="56"/>
      <c r="B1" s="54" t="s">
        <v>0</v>
      </c>
    </row>
    <row r="2" spans="1:7" s="1" customFormat="1" ht="13.8" x14ac:dyDescent="0.25">
      <c r="A2" s="56"/>
      <c r="B2" s="54" t="s">
        <v>81</v>
      </c>
    </row>
    <row r="3" spans="1:7" s="1" customFormat="1" ht="13.8" x14ac:dyDescent="0.25">
      <c r="A3" s="2"/>
      <c r="B3" s="3"/>
    </row>
    <row r="4" spans="1:7" ht="22.5" customHeight="1" x14ac:dyDescent="0.3">
      <c r="A4" s="57" t="s">
        <v>82</v>
      </c>
      <c r="B4" s="58"/>
      <c r="C4" s="8" t="s">
        <v>83</v>
      </c>
      <c r="D4" s="8" t="s">
        <v>84</v>
      </c>
      <c r="E4" s="8" t="s">
        <v>85</v>
      </c>
      <c r="F4" s="8" t="s">
        <v>86</v>
      </c>
      <c r="G4" s="8" t="s">
        <v>87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44">
        <v>0</v>
      </c>
      <c r="D8" s="44">
        <v>0</v>
      </c>
      <c r="E8" s="44">
        <v>0</v>
      </c>
      <c r="F8" s="44">
        <v>0.58079999999999998</v>
      </c>
      <c r="G8" s="44">
        <v>0.56920000000000004</v>
      </c>
    </row>
    <row r="9" spans="1:7" ht="7.5" hidden="1" customHeight="1" x14ac:dyDescent="0.3">
      <c r="C9" s="45"/>
      <c r="D9" s="45"/>
      <c r="E9" s="45"/>
      <c r="F9" s="45"/>
      <c r="G9" s="45"/>
    </row>
    <row r="10" spans="1:7" ht="22.5" hidden="1" customHeight="1" x14ac:dyDescent="0.3">
      <c r="A10" s="22" t="s">
        <v>3</v>
      </c>
      <c r="B10" s="22"/>
      <c r="C10" s="46"/>
      <c r="D10" s="46"/>
      <c r="E10" s="46"/>
      <c r="F10" s="46"/>
      <c r="G10" s="46"/>
    </row>
    <row r="11" spans="1:7" ht="18" customHeight="1" x14ac:dyDescent="0.3">
      <c r="A11" s="22"/>
      <c r="B11" s="22"/>
      <c r="C11" s="47"/>
      <c r="D11" s="47"/>
      <c r="E11" s="47"/>
      <c r="F11" s="47"/>
      <c r="G11" s="47"/>
    </row>
    <row r="12" spans="1:7" ht="18.75" customHeight="1" x14ac:dyDescent="0.3">
      <c r="A12" s="6"/>
      <c r="B12" s="7"/>
      <c r="C12" s="48"/>
      <c r="D12" s="48"/>
      <c r="E12" s="48"/>
      <c r="F12" s="48"/>
      <c r="G12" s="48"/>
    </row>
    <row r="13" spans="1:7" ht="0.75" customHeight="1" x14ac:dyDescent="0.3">
      <c r="A13" s="4"/>
      <c r="B13" s="5"/>
      <c r="C13" s="31"/>
      <c r="D13" s="31"/>
      <c r="E13" s="31"/>
      <c r="F13" s="31"/>
      <c r="G13" s="31"/>
    </row>
    <row r="14" spans="1:7" ht="21" customHeight="1" x14ac:dyDescent="0.3">
      <c r="A14" s="22" t="s">
        <v>69</v>
      </c>
      <c r="B14" s="22"/>
      <c r="C14" s="46"/>
      <c r="D14" s="46"/>
      <c r="E14" s="46"/>
      <c r="F14" s="46"/>
      <c r="G14" s="46"/>
    </row>
    <row r="15" spans="1:7" ht="6.75" hidden="1" customHeight="1" x14ac:dyDescent="0.3">
      <c r="C15" s="45"/>
      <c r="D15" s="45"/>
      <c r="E15" s="45"/>
      <c r="F15" s="45"/>
      <c r="G15" s="45"/>
    </row>
    <row r="16" spans="1:7" ht="18.75" customHeight="1" x14ac:dyDescent="0.3">
      <c r="A16" s="6" t="s">
        <v>2</v>
      </c>
      <c r="B16" s="7" t="s">
        <v>62</v>
      </c>
      <c r="C16" s="44">
        <v>0.61429999999999996</v>
      </c>
      <c r="D16" s="44">
        <v>0.6149</v>
      </c>
      <c r="E16" s="44">
        <v>0.63600000000000001</v>
      </c>
      <c r="F16" s="44">
        <v>0.63660000000000005</v>
      </c>
      <c r="G16" s="44">
        <v>0.625</v>
      </c>
    </row>
    <row r="17" spans="1:7" ht="7.5" hidden="1" customHeight="1" x14ac:dyDescent="0.3">
      <c r="C17" s="45"/>
      <c r="D17" s="45"/>
      <c r="E17" s="45"/>
      <c r="F17" s="45"/>
      <c r="G17" s="45"/>
    </row>
    <row r="18" spans="1:7" ht="22.5" customHeight="1" x14ac:dyDescent="0.3">
      <c r="A18" s="22" t="s">
        <v>68</v>
      </c>
      <c r="B18" s="22"/>
      <c r="C18" s="46"/>
      <c r="D18" s="46"/>
      <c r="E18" s="46"/>
      <c r="F18" s="46"/>
      <c r="G18" s="46"/>
    </row>
    <row r="19" spans="1:7" ht="6.75" hidden="1" customHeight="1" x14ac:dyDescent="0.3">
      <c r="C19" s="45"/>
      <c r="D19" s="45"/>
      <c r="E19" s="45"/>
      <c r="F19" s="45"/>
      <c r="G19" s="45"/>
    </row>
    <row r="20" spans="1:7" ht="15" customHeight="1" x14ac:dyDescent="0.3">
      <c r="A20" s="6" t="s">
        <v>2</v>
      </c>
      <c r="B20" s="7" t="s">
        <v>63</v>
      </c>
      <c r="C20" s="44">
        <v>1.0399</v>
      </c>
      <c r="D20" s="44">
        <v>1.0187999999999999</v>
      </c>
      <c r="E20" s="44">
        <v>1.0354000000000001</v>
      </c>
      <c r="F20" s="44">
        <v>1.0326</v>
      </c>
      <c r="G20" s="44">
        <v>1.0202</v>
      </c>
    </row>
    <row r="21" spans="1:7" ht="18.75" customHeight="1" x14ac:dyDescent="0.3">
      <c r="A21" s="39" t="s">
        <v>4</v>
      </c>
      <c r="B21" s="38" t="s">
        <v>64</v>
      </c>
      <c r="C21" s="49">
        <v>0.97189999999999999</v>
      </c>
      <c r="D21" s="49">
        <v>0.97250000000000003</v>
      </c>
      <c r="E21" s="49">
        <v>0.99360000000000004</v>
      </c>
      <c r="F21" s="49">
        <v>0.99419999999999997</v>
      </c>
      <c r="G21" s="49">
        <v>0.98260000000000003</v>
      </c>
    </row>
    <row r="22" spans="1:7" ht="22.5" customHeight="1" x14ac:dyDescent="0.3">
      <c r="A22" s="22" t="s">
        <v>75</v>
      </c>
      <c r="B22" s="22"/>
      <c r="C22" s="46"/>
      <c r="D22" s="46"/>
      <c r="E22" s="46"/>
      <c r="F22" s="46"/>
      <c r="G22" s="46"/>
    </row>
    <row r="23" spans="1:7" ht="2.25" customHeight="1" x14ac:dyDescent="0.3">
      <c r="C23" s="45"/>
      <c r="D23" s="45"/>
      <c r="E23" s="45"/>
      <c r="F23" s="45"/>
      <c r="G23" s="45"/>
    </row>
    <row r="24" spans="1:7" ht="18.75" customHeight="1" x14ac:dyDescent="0.3">
      <c r="A24" s="6" t="s">
        <v>2</v>
      </c>
      <c r="B24" s="7" t="s">
        <v>63</v>
      </c>
      <c r="C24" s="48">
        <v>1.03901</v>
      </c>
      <c r="D24" s="48">
        <v>1.0180100000000001</v>
      </c>
      <c r="E24" s="48">
        <v>1.03461</v>
      </c>
      <c r="F24" s="48">
        <v>1.0317099999999999</v>
      </c>
      <c r="G24" s="48">
        <v>1.0194099999999999</v>
      </c>
    </row>
    <row r="25" spans="1:7" ht="19.5" customHeight="1" x14ac:dyDescent="0.3">
      <c r="A25" s="6" t="s">
        <v>4</v>
      </c>
      <c r="B25" s="7" t="s">
        <v>64</v>
      </c>
      <c r="C25" s="48">
        <v>0.97653000000000001</v>
      </c>
      <c r="D25" s="48">
        <v>0.97723000000000004</v>
      </c>
      <c r="E25" s="48">
        <v>0.99833000000000005</v>
      </c>
      <c r="F25" s="48">
        <v>0.99892999999999998</v>
      </c>
      <c r="G25" s="48">
        <v>0.98723000000000005</v>
      </c>
    </row>
    <row r="26" spans="1:7" ht="16.5" customHeight="1" x14ac:dyDescent="0.3">
      <c r="A26" s="39" t="s">
        <v>5</v>
      </c>
      <c r="B26" s="38" t="s">
        <v>71</v>
      </c>
      <c r="C26" s="48">
        <v>1.1525099999999999</v>
      </c>
      <c r="D26" s="48">
        <v>1.12941</v>
      </c>
      <c r="E26" s="48">
        <v>1.14771</v>
      </c>
      <c r="F26" s="48">
        <v>1.1446099999999999</v>
      </c>
      <c r="G26" s="48">
        <v>1.1310100000000001</v>
      </c>
    </row>
    <row r="27" spans="1:7" ht="22.5" customHeight="1" x14ac:dyDescent="0.3">
      <c r="A27" s="22" t="s">
        <v>76</v>
      </c>
      <c r="B27" s="22"/>
      <c r="C27" s="46"/>
      <c r="D27" s="46"/>
      <c r="E27" s="46"/>
      <c r="F27" s="46"/>
      <c r="G27" s="46"/>
    </row>
    <row r="28" spans="1:7" ht="0.75" customHeight="1" x14ac:dyDescent="0.3">
      <c r="C28" s="45"/>
      <c r="D28" s="45"/>
      <c r="E28" s="45"/>
      <c r="F28" s="45"/>
      <c r="G28" s="45"/>
    </row>
    <row r="29" spans="1:7" ht="18.75" customHeight="1" x14ac:dyDescent="0.3">
      <c r="A29" s="6" t="s">
        <v>2</v>
      </c>
      <c r="B29" s="7" t="s">
        <v>63</v>
      </c>
      <c r="C29" s="48">
        <v>1.1330100000000001</v>
      </c>
      <c r="D29" s="48">
        <v>1.1120099999999999</v>
      </c>
      <c r="E29" s="48">
        <v>1.1286099999999999</v>
      </c>
      <c r="F29" s="48">
        <v>1.12571</v>
      </c>
      <c r="G29" s="48">
        <v>1.11341</v>
      </c>
    </row>
    <row r="30" spans="1:7" ht="18.75" customHeight="1" x14ac:dyDescent="0.3">
      <c r="A30" s="6" t="s">
        <v>4</v>
      </c>
      <c r="B30" s="7" t="s">
        <v>64</v>
      </c>
      <c r="C30" s="48">
        <v>1.07053</v>
      </c>
      <c r="D30" s="48">
        <v>1.0712299999999999</v>
      </c>
      <c r="E30" s="48">
        <v>1.09233</v>
      </c>
      <c r="F30" s="48">
        <v>1.09293</v>
      </c>
      <c r="G30" s="48">
        <v>1.0812299999999999</v>
      </c>
    </row>
    <row r="31" spans="1:7" ht="15" customHeight="1" x14ac:dyDescent="0.3">
      <c r="A31" s="39" t="s">
        <v>5</v>
      </c>
      <c r="B31" s="38" t="s">
        <v>71</v>
      </c>
      <c r="C31" s="48">
        <v>1.18251</v>
      </c>
      <c r="D31" s="48">
        <v>1.1594100000000001</v>
      </c>
      <c r="E31" s="48">
        <v>1.17771</v>
      </c>
      <c r="F31" s="48">
        <v>1.1746099999999999</v>
      </c>
      <c r="G31" s="48">
        <v>1.1610100000000001</v>
      </c>
    </row>
    <row r="32" spans="1:7" ht="22.5" customHeight="1" x14ac:dyDescent="0.3">
      <c r="A32" s="22" t="s">
        <v>70</v>
      </c>
      <c r="B32" s="22"/>
      <c r="C32" s="46"/>
      <c r="D32" s="46"/>
      <c r="E32" s="46"/>
      <c r="F32" s="46"/>
      <c r="G32" s="46"/>
    </row>
    <row r="33" spans="1:7" ht="0.75" customHeight="1" x14ac:dyDescent="0.3">
      <c r="C33" s="45"/>
      <c r="D33" s="45"/>
      <c r="E33" s="45"/>
      <c r="F33" s="45"/>
      <c r="G33" s="45"/>
    </row>
    <row r="34" spans="1:7" ht="18.75" customHeight="1" x14ac:dyDescent="0.3">
      <c r="A34" s="6" t="s">
        <v>2</v>
      </c>
      <c r="B34" s="7" t="s">
        <v>72</v>
      </c>
      <c r="C34" s="48">
        <v>0.65939999999999999</v>
      </c>
      <c r="D34" s="48">
        <v>0.66010000000000002</v>
      </c>
      <c r="E34" s="48">
        <v>0.68120000000000003</v>
      </c>
      <c r="F34" s="48">
        <v>0.68179999999999996</v>
      </c>
      <c r="G34" s="48">
        <v>0.67010000000000003</v>
      </c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63</v>
      </c>
    </row>
    <row r="41" spans="1:7" ht="18.75" hidden="1" customHeight="1" x14ac:dyDescent="0.3">
      <c r="A41" s="6" t="s">
        <v>4</v>
      </c>
      <c r="B41" s="7" t="s">
        <v>65</v>
      </c>
    </row>
    <row r="42" spans="1:7" ht="18.75" hidden="1" customHeight="1" x14ac:dyDescent="0.3">
      <c r="A42" s="6" t="s">
        <v>5</v>
      </c>
      <c r="B42" s="7" t="s">
        <v>64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63</v>
      </c>
    </row>
    <row r="47" spans="1:7" ht="18.75" hidden="1" customHeight="1" x14ac:dyDescent="0.3">
      <c r="A47" s="6" t="s">
        <v>4</v>
      </c>
      <c r="B47" s="7" t="s">
        <v>65</v>
      </c>
    </row>
    <row r="48" spans="1:7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46561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4656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B85B-EFD7-471D-8CEE-BADDE5313ECE}">
  <dimension ref="A1:D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127.88671875" customWidth="1"/>
    <col min="3" max="4" width="11.88671875" bestFit="1" customWidth="1"/>
  </cols>
  <sheetData>
    <row r="1" spans="1:4" s="1" customFormat="1" ht="26.25" customHeight="1" x14ac:dyDescent="0.25">
      <c r="A1" s="56"/>
      <c r="B1" s="54" t="s">
        <v>0</v>
      </c>
    </row>
    <row r="2" spans="1:4" s="1" customFormat="1" ht="13.8" x14ac:dyDescent="0.25">
      <c r="A2" s="56"/>
      <c r="B2" s="54" t="s">
        <v>81</v>
      </c>
    </row>
    <row r="3" spans="1:4" s="1" customFormat="1" ht="13.8" x14ac:dyDescent="0.25">
      <c r="A3" s="2"/>
      <c r="B3" s="3"/>
    </row>
    <row r="4" spans="1:4" ht="22.5" customHeight="1" x14ac:dyDescent="0.3">
      <c r="A4" s="57" t="s">
        <v>78</v>
      </c>
      <c r="B4" s="58"/>
      <c r="C4" s="8" t="s">
        <v>79</v>
      </c>
      <c r="D4" s="8" t="s">
        <v>80</v>
      </c>
    </row>
    <row r="5" spans="1:4" ht="6.75" customHeight="1" x14ac:dyDescent="0.3"/>
    <row r="6" spans="1:4" ht="22.5" customHeight="1" x14ac:dyDescent="0.3">
      <c r="A6" s="22" t="s">
        <v>1</v>
      </c>
      <c r="B6" s="22"/>
      <c r="C6" s="22"/>
      <c r="D6" s="22"/>
    </row>
    <row r="7" spans="1:4" ht="6.75" customHeight="1" x14ac:dyDescent="0.3"/>
    <row r="8" spans="1:4" ht="16.5" customHeight="1" x14ac:dyDescent="0.3">
      <c r="A8" s="6" t="s">
        <v>2</v>
      </c>
      <c r="B8" s="7" t="s">
        <v>61</v>
      </c>
      <c r="C8" s="44">
        <v>0</v>
      </c>
      <c r="D8" s="44">
        <v>0</v>
      </c>
    </row>
    <row r="9" spans="1:4" ht="7.5" hidden="1" customHeight="1" x14ac:dyDescent="0.3">
      <c r="C9" s="45"/>
      <c r="D9" s="45"/>
    </row>
    <row r="10" spans="1:4" ht="22.5" hidden="1" customHeight="1" x14ac:dyDescent="0.3">
      <c r="A10" s="22" t="s">
        <v>3</v>
      </c>
      <c r="B10" s="22"/>
      <c r="C10" s="46"/>
      <c r="D10" s="46"/>
    </row>
    <row r="11" spans="1:4" ht="18" customHeight="1" x14ac:dyDescent="0.3">
      <c r="A11" s="22"/>
      <c r="B11" s="22"/>
      <c r="C11" s="47"/>
      <c r="D11" s="47"/>
    </row>
    <row r="12" spans="1:4" ht="18.75" customHeight="1" x14ac:dyDescent="0.3">
      <c r="A12" s="6"/>
      <c r="B12" s="7"/>
      <c r="C12" s="48"/>
      <c r="D12" s="48"/>
    </row>
    <row r="13" spans="1:4" ht="0.75" customHeight="1" x14ac:dyDescent="0.3">
      <c r="A13" s="4"/>
      <c r="B13" s="5"/>
      <c r="C13" s="31"/>
      <c r="D13" s="31"/>
    </row>
    <row r="14" spans="1:4" ht="21" customHeight="1" x14ac:dyDescent="0.3">
      <c r="A14" s="22" t="s">
        <v>69</v>
      </c>
      <c r="B14" s="22"/>
      <c r="C14" s="46"/>
      <c r="D14" s="46"/>
    </row>
    <row r="15" spans="1:4" ht="6.75" hidden="1" customHeight="1" x14ac:dyDescent="0.3">
      <c r="C15" s="45"/>
      <c r="D15" s="45"/>
    </row>
    <row r="16" spans="1:4" ht="18.75" customHeight="1" x14ac:dyDescent="0.3">
      <c r="A16" s="6" t="s">
        <v>2</v>
      </c>
      <c r="B16" s="7" t="s">
        <v>62</v>
      </c>
      <c r="C16" s="44">
        <v>0.58440000000000003</v>
      </c>
      <c r="D16" s="44">
        <v>0.65590000000000004</v>
      </c>
    </row>
    <row r="17" spans="1:4" ht="7.5" hidden="1" customHeight="1" x14ac:dyDescent="0.3">
      <c r="C17" s="45"/>
      <c r="D17" s="45"/>
    </row>
    <row r="18" spans="1:4" ht="22.5" customHeight="1" x14ac:dyDescent="0.3">
      <c r="A18" s="22" t="s">
        <v>68</v>
      </c>
      <c r="B18" s="22"/>
      <c r="C18" s="46"/>
      <c r="D18" s="46"/>
    </row>
    <row r="19" spans="1:4" ht="6.75" hidden="1" customHeight="1" x14ac:dyDescent="0.3">
      <c r="C19" s="45"/>
      <c r="D19" s="45"/>
    </row>
    <row r="20" spans="1:4" ht="15" customHeight="1" x14ac:dyDescent="0.3">
      <c r="A20" s="6" t="s">
        <v>2</v>
      </c>
      <c r="B20" s="7" t="s">
        <v>63</v>
      </c>
      <c r="C20" s="44">
        <v>1.0415000000000001</v>
      </c>
      <c r="D20" s="44">
        <v>1.0674999999999999</v>
      </c>
    </row>
    <row r="21" spans="1:4" ht="18.75" customHeight="1" x14ac:dyDescent="0.3">
      <c r="A21" s="39" t="s">
        <v>4</v>
      </c>
      <c r="B21" s="38" t="s">
        <v>64</v>
      </c>
      <c r="C21" s="49">
        <v>0.94199999999999995</v>
      </c>
      <c r="D21" s="49">
        <v>1.0135000000000001</v>
      </c>
    </row>
    <row r="22" spans="1:4" ht="22.5" customHeight="1" x14ac:dyDescent="0.3">
      <c r="A22" s="22" t="s">
        <v>75</v>
      </c>
      <c r="B22" s="22"/>
      <c r="C22" s="46"/>
      <c r="D22" s="46"/>
    </row>
    <row r="23" spans="1:4" ht="2.25" customHeight="1" x14ac:dyDescent="0.3">
      <c r="C23" s="45"/>
      <c r="D23" s="45"/>
    </row>
    <row r="24" spans="1:4" ht="18.75" customHeight="1" x14ac:dyDescent="0.3">
      <c r="A24" s="6" t="s">
        <v>2</v>
      </c>
      <c r="B24" s="7" t="s">
        <v>63</v>
      </c>
      <c r="C24" s="48">
        <v>1.04081</v>
      </c>
      <c r="D24" s="48">
        <v>1.0666100000000001</v>
      </c>
    </row>
    <row r="25" spans="1:4" ht="19.5" customHeight="1" x14ac:dyDescent="0.3">
      <c r="A25" s="6" t="s">
        <v>4</v>
      </c>
      <c r="B25" s="7" t="s">
        <v>64</v>
      </c>
      <c r="C25" s="48">
        <v>0.94682999999999995</v>
      </c>
      <c r="D25" s="48">
        <v>1.01823</v>
      </c>
    </row>
    <row r="26" spans="1:4" ht="16.5" customHeight="1" x14ac:dyDescent="0.3">
      <c r="A26" s="39" t="s">
        <v>5</v>
      </c>
      <c r="B26" s="38" t="s">
        <v>71</v>
      </c>
      <c r="C26" s="48">
        <v>1.1545099999999999</v>
      </c>
      <c r="D26" s="48">
        <v>1.1830099999999999</v>
      </c>
    </row>
    <row r="27" spans="1:4" ht="22.5" customHeight="1" x14ac:dyDescent="0.3">
      <c r="A27" s="22" t="s">
        <v>76</v>
      </c>
      <c r="B27" s="22"/>
      <c r="C27" s="46"/>
      <c r="D27" s="46"/>
    </row>
    <row r="28" spans="1:4" ht="0.75" customHeight="1" x14ac:dyDescent="0.3">
      <c r="C28" s="45"/>
      <c r="D28" s="45"/>
    </row>
    <row r="29" spans="1:4" ht="18.75" customHeight="1" x14ac:dyDescent="0.3">
      <c r="A29" s="6" t="s">
        <v>2</v>
      </c>
      <c r="B29" s="7" t="s">
        <v>63</v>
      </c>
      <c r="C29" s="48">
        <v>1.1348100000000001</v>
      </c>
      <c r="D29" s="48">
        <v>1.1606099999999999</v>
      </c>
    </row>
    <row r="30" spans="1:4" ht="18.75" customHeight="1" x14ac:dyDescent="0.3">
      <c r="A30" s="6" t="s">
        <v>4</v>
      </c>
      <c r="B30" s="7" t="s">
        <v>64</v>
      </c>
      <c r="C30" s="48">
        <v>1.0408299999999999</v>
      </c>
      <c r="D30" s="48">
        <v>1.1122300000000001</v>
      </c>
    </row>
    <row r="31" spans="1:4" ht="15" customHeight="1" x14ac:dyDescent="0.3">
      <c r="A31" s="39" t="s">
        <v>5</v>
      </c>
      <c r="B31" s="38" t="s">
        <v>71</v>
      </c>
      <c r="C31" s="48">
        <v>1.18451</v>
      </c>
      <c r="D31" s="48">
        <v>1.2130099999999999</v>
      </c>
    </row>
    <row r="32" spans="1:4" ht="22.5" customHeight="1" x14ac:dyDescent="0.3">
      <c r="A32" s="22" t="s">
        <v>70</v>
      </c>
      <c r="B32" s="22"/>
      <c r="C32" s="46"/>
      <c r="D32" s="46"/>
    </row>
    <row r="33" spans="1:4" ht="0.75" customHeight="1" x14ac:dyDescent="0.3">
      <c r="C33" s="45"/>
      <c r="D33" s="45"/>
    </row>
    <row r="34" spans="1:4" ht="18.75" customHeight="1" x14ac:dyDescent="0.3">
      <c r="A34" s="6" t="s">
        <v>2</v>
      </c>
      <c r="B34" s="7" t="s">
        <v>72</v>
      </c>
      <c r="C34" s="48">
        <v>0.62970000000000004</v>
      </c>
      <c r="D34" s="48">
        <v>0.70109999999999995</v>
      </c>
    </row>
    <row r="35" spans="1:4" ht="18.75" customHeight="1" x14ac:dyDescent="0.3">
      <c r="A35" s="4"/>
      <c r="B35" s="5"/>
    </row>
    <row r="36" spans="1:4" ht="18.75" customHeight="1" x14ac:dyDescent="0.3">
      <c r="A36" s="4"/>
      <c r="B36" s="5"/>
    </row>
    <row r="37" spans="1:4" ht="6.75" customHeight="1" x14ac:dyDescent="0.3"/>
    <row r="38" spans="1:4" ht="22.5" hidden="1" customHeight="1" x14ac:dyDescent="0.3">
      <c r="A38" s="22" t="s">
        <v>6</v>
      </c>
      <c r="B38" s="22"/>
    </row>
    <row r="39" spans="1:4" ht="6" hidden="1" customHeight="1" x14ac:dyDescent="0.3"/>
    <row r="40" spans="1:4" ht="18.75" hidden="1" customHeight="1" x14ac:dyDescent="0.3">
      <c r="A40" s="6" t="s">
        <v>2</v>
      </c>
      <c r="B40" s="7" t="s">
        <v>63</v>
      </c>
    </row>
    <row r="41" spans="1:4" ht="18.75" hidden="1" customHeight="1" x14ac:dyDescent="0.3">
      <c r="A41" s="6" t="s">
        <v>4</v>
      </c>
      <c r="B41" s="7" t="s">
        <v>65</v>
      </c>
    </row>
    <row r="42" spans="1:4" ht="18.75" hidden="1" customHeight="1" x14ac:dyDescent="0.3">
      <c r="A42" s="6" t="s">
        <v>5</v>
      </c>
      <c r="B42" s="7" t="s">
        <v>64</v>
      </c>
    </row>
    <row r="43" spans="1:4" ht="6.75" hidden="1" customHeight="1" x14ac:dyDescent="0.3"/>
    <row r="44" spans="1:4" ht="22.5" hidden="1" customHeight="1" x14ac:dyDescent="0.3">
      <c r="A44" s="22" t="s">
        <v>7</v>
      </c>
      <c r="B44" s="22"/>
    </row>
    <row r="45" spans="1:4" ht="6" hidden="1" customHeight="1" x14ac:dyDescent="0.3"/>
    <row r="46" spans="1:4" ht="18.75" hidden="1" customHeight="1" x14ac:dyDescent="0.3">
      <c r="A46" s="6" t="s">
        <v>2</v>
      </c>
      <c r="B46" s="7" t="s">
        <v>63</v>
      </c>
    </row>
    <row r="47" spans="1:4" ht="18.75" hidden="1" customHeight="1" x14ac:dyDescent="0.3">
      <c r="A47" s="6" t="s">
        <v>4</v>
      </c>
      <c r="B47" s="7" t="s">
        <v>65</v>
      </c>
    </row>
    <row r="48" spans="1:4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10 A13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4451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4451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List1</vt:lpstr>
      <vt:lpstr>10-2025</vt:lpstr>
      <vt:lpstr>09-2025</vt:lpstr>
      <vt:lpstr>08-2025</vt:lpstr>
      <vt:lpstr>07-2025</vt:lpstr>
      <vt:lpstr>06-2025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Nikolina Žužić</dc:creator>
  <cp:keywords/>
  <dc:description/>
  <cp:lastModifiedBy>Alen Vlahović</cp:lastModifiedBy>
  <cp:revision/>
  <dcterms:created xsi:type="dcterms:W3CDTF">2017-02-03T08:11:34Z</dcterms:created>
  <dcterms:modified xsi:type="dcterms:W3CDTF">2025-10-14T06:34:29Z</dcterms:modified>
  <cp:category/>
  <cp:contentStatus/>
</cp:coreProperties>
</file>